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2"/>
  </bookViews>
  <sheets>
    <sheet name=" 1 ДОХОДЫ(4кв изм) " sheetId="1" r:id="rId1"/>
    <sheet name="2 РАСХОДЫ (4кв изм)" sheetId="2" r:id="rId2"/>
    <sheet name="3 дефицит (4 кв изм" sheetId="3" r:id="rId3"/>
  </sheets>
  <definedNames>
    <definedName name="_edn1" localSheetId="1">'2 РАСХОДЫ (4кв изм)'!#REF!</definedName>
    <definedName name="_edn2" localSheetId="1">'2 РАСХОДЫ (4кв изм)'!#REF!</definedName>
    <definedName name="_edn3" localSheetId="1">'2 РАСХОДЫ (4кв изм)'!#REF!</definedName>
    <definedName name="_ednref1" localSheetId="1">'2 РАСХОДЫ (4кв изм)'!#REF!</definedName>
    <definedName name="_ednref2" localSheetId="1">'2 РАСХОДЫ (4кв изм)'!#REF!</definedName>
    <definedName name="_ednref3" localSheetId="1">'2 РАСХОДЫ (4кв изм)'!#REF!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ДОХОДЫ(4кв изм) '!$A$1:$F$58</definedName>
    <definedName name="_xlnm.Print_Area" localSheetId="1">'2 РАСХОДЫ (4кв изм)'!$A$4:$I$125</definedName>
    <definedName name="_xlnm.Print_Area" localSheetId="2">'3 дефицит (4 кв изм'!$A$1:$E$17</definedName>
  </definedNames>
  <calcPr fullCalcOnLoad="1"/>
</workbook>
</file>

<file path=xl/sharedStrings.xml><?xml version="1.0" encoding="utf-8"?>
<sst xmlns="http://schemas.openxmlformats.org/spreadsheetml/2006/main" count="600" uniqueCount="385">
  <si>
    <t>тыс. руб.</t>
  </si>
  <si>
    <t>№ п/п</t>
  </si>
  <si>
    <t>Наименование</t>
  </si>
  <si>
    <t>ГРБС</t>
  </si>
  <si>
    <t>Раздел, подраздел</t>
  </si>
  <si>
    <t>Целевая статья</t>
  </si>
  <si>
    <t>Вид расходов</t>
  </si>
  <si>
    <t>РАСХОДЫ БЮДЖЕТА - ВСЕГО</t>
  </si>
  <si>
    <t>I</t>
  </si>
  <si>
    <t>ПУШКИНСКИЙ МУНИЦИПАЛЬНЫЙ СОВЕТ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</si>
  <si>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</si>
  <si>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</si>
  <si>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</si>
  <si>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</si>
  <si>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</si>
  <si>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</si>
  <si>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</si>
  <si>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</si>
  <si>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</si>
  <si>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</si>
  <si>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</si>
  <si>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</si>
  <si>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</si>
  <si>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</si>
  <si>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</si>
  <si>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</si>
  <si>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</si>
  <si>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</si>
  <si>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</si>
  <si>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</si>
  <si>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</si>
  <si>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</si>
  <si>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</si>
  <si>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</si>
  <si>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</si>
  <si>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</si>
  <si>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</si>
  <si>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</si>
  <si>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</si>
  <si>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</si>
  <si>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</si>
  <si>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</si>
  <si>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</si>
  <si>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</si>
  <si>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</si>
  <si>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</si>
  <si>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</si>
  <si>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</si>
  <si>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</si>
  <si>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</si>
  <si>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</si>
  <si>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</si>
  <si>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</si>
  <si>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</si>
  <si>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</si>
  <si>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</si>
  <si>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Прочие расходы</t>
  </si>
  <si>
    <t>013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</si>
  <si>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</si>
  <si>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</si>
  <si>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</si>
  <si>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</si>
  <si>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</si>
  <si>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</si>
  <si>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500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</si>
  <si>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</si>
  <si>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</si>
  <si>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</si>
  <si>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</si>
  <si>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019</t>
  </si>
  <si>
    <t>1.5.3.</t>
  </si>
  <si>
    <t>Размещение муниципального заказа</t>
  </si>
  <si>
    <t>092 04 00</t>
  </si>
  <si>
    <t>1.5.4.</t>
  </si>
  <si>
    <t>Выполнение других обязательств государства</t>
  </si>
  <si>
    <t>092 05 00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</si>
  <si>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</si>
  <si>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</si>
  <si>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</si>
  <si>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</si>
  <si>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</si>
  <si>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</si>
  <si>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</si>
  <si>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</si>
  <si>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</si>
  <si>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</si>
  <si>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</si>
  <si>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</si>
  <si>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</si>
  <si>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</si>
  <si>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</si>
  <si>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3.</t>
  </si>
  <si>
    <t>НАЦИОНАЛЬНАЯ ЭКОНОМИКА</t>
  </si>
  <si>
    <t>0400</t>
  </si>
  <si>
    <t>3.1.</t>
  </si>
  <si>
    <t>Другие вопросы в области национальной экономики</t>
  </si>
  <si>
    <t>0412</t>
  </si>
  <si>
    <t>3.1.1.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</si>
  <si>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</si>
  <si>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</si>
  <si>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</si>
  <si>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</si>
  <si>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</si>
  <si>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</si>
  <si>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</si>
  <si>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</si>
  <si>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</si>
  <si>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</si>
  <si>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</si>
  <si>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</si>
  <si>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</si>
  <si>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795 01 00</t>
  </si>
  <si>
    <t>4.1.3.</t>
  </si>
  <si>
    <t>Оборудование контейнерных площадок на территориях дворов</t>
  </si>
  <si>
    <t>600 02 01</t>
  </si>
  <si>
    <t>4.1.4.</t>
  </si>
  <si>
    <t>600 02 02</t>
  </si>
  <si>
    <t>4.1.5.</t>
  </si>
  <si>
    <t>Организация сбора и вывоза бытовых отходов и мусора с территории частного жилого фонда</t>
  </si>
  <si>
    <t>600 02 03</t>
  </si>
  <si>
    <t>4.1.6.</t>
  </si>
  <si>
    <t>Озеленение придомовых территорий и территорий дворов и учет зеленых насаждений</t>
  </si>
  <si>
    <t>600 03 01</t>
  </si>
  <si>
    <t>4.1.7.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</si>
  <si>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</si>
  <si>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</si>
  <si>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</si>
  <si>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</si>
  <si>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</si>
  <si>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</si>
  <si>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</si>
  <si>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600 04 02</t>
  </si>
  <si>
    <t>4.1.10.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</si>
  <si>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</si>
  <si>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600 05 01</t>
  </si>
  <si>
    <t>4.1.11.</t>
  </si>
  <si>
    <t>Участие во временном трудоустройстве несовершеннолетних (14-18 лет) безработных граждан</t>
  </si>
  <si>
    <t>795 05 00</t>
  </si>
  <si>
    <t>4.1.12.</t>
  </si>
  <si>
    <t>Участие в проведении оплачиваемых общественных работах</t>
  </si>
  <si>
    <t>795 06 00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</si>
  <si>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</si>
  <si>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</si>
  <si>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</si>
  <si>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</si>
  <si>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</si>
  <si>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</si>
  <si>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</si>
  <si>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</si>
  <si>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</si>
  <si>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</si>
  <si>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</si>
  <si>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</si>
  <si>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</si>
  <si>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</si>
  <si>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</si>
  <si>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</si>
  <si>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</si>
  <si>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</si>
  <si>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</si>
  <si>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</si>
  <si>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</si>
  <si>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</si>
  <si>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</si>
  <si>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"Толерантность" </t>
  </si>
  <si>
    <t>795 02 00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</si>
  <si>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</si>
  <si>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</si>
  <si>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795 03 00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</si>
  <si>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</si>
  <si>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</si>
  <si>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795 04 00</t>
  </si>
  <si>
    <t>7.</t>
  </si>
  <si>
    <t>КУЛЬТУРА И КИНЕМАТОГРАФИЯ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</si>
  <si>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</si>
  <si>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</si>
  <si>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</si>
  <si>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</si>
  <si>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</si>
  <si>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</si>
  <si>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</si>
  <si>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</si>
  <si>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</si>
  <si>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</si>
  <si>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8</t>
  </si>
  <si>
    <t xml:space="preserve"> СОЦИАЛЬНАЯ ПОЛИТИКА</t>
  </si>
  <si>
    <t>8.1.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</si>
  <si>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</si>
  <si>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</si>
  <si>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</si>
  <si>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</si>
  <si>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</si>
  <si>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</si>
  <si>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</si>
  <si>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</si>
  <si>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</si>
  <si>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</si>
  <si>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</si>
  <si>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</si>
  <si>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</si>
  <si>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</si>
  <si>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</si>
  <si>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</si>
  <si>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</si>
  <si>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512 99 00</t>
  </si>
  <si>
    <t>Выполнение функций бюджетными учреждениями</t>
  </si>
  <si>
    <t>001</t>
  </si>
  <si>
    <t>Создание условий для развития на территории муниципального образования массового спорта</t>
  </si>
  <si>
    <t>512 01 00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</si>
  <si>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</si>
  <si>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</si>
  <si>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</si>
  <si>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</si>
  <si>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</si>
  <si>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</si>
  <si>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</si>
  <si>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</si>
  <si>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</si>
  <si>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 xml:space="preserve">Опубликование муниципальных правовых актов в средствах массовой информации </t>
  </si>
  <si>
    <t>457 02 00</t>
  </si>
  <si>
    <t xml:space="preserve">Код </t>
  </si>
  <si>
    <t xml:space="preserve">Наименование источника  дохода               </t>
  </si>
  <si>
    <t>ДОХОДЫ  БЮДЖЕТА -  ВСЕГО</t>
  </si>
  <si>
    <t>000 1 05 00000 00 0000 000</t>
  </si>
  <si>
    <t xml:space="preserve">НАЛОГИ НА СОВОКУПНЫЙ ДОХОД                        </t>
  </si>
  <si>
    <t>182  1 05 01000 00 0000 110</t>
  </si>
  <si>
    <t xml:space="preserve">Налог, взимаемый в связи с применением упрощенной системы налогообложения                 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</si>
  <si>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</si>
  <si>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</si>
  <si>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</si>
  <si>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</si>
  <si>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</si>
  <si>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</si>
  <si>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</si>
  <si>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</si>
  <si>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</si>
  <si>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</si>
  <si>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                </t>
  </si>
  <si>
    <t>1.1.5.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</si>
  <si>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</si>
  <si>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</si>
  <si>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</si>
  <si>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 xml:space="preserve">Единый налог на вмененный доход для отдельных видов деятельности 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</si>
  <si>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</si>
  <si>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</si>
  <si>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182 1 06 00000 00 0000 000</t>
  </si>
  <si>
    <t xml:space="preserve">НАЛОГИ НА ИМУЩЕСТВО                               </t>
  </si>
  <si>
    <t>182 1 06 01000 00 0000 110</t>
  </si>
  <si>
    <t xml:space="preserve">Налоги на имущество физических лиц 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</si>
  <si>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</si>
  <si>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</si>
  <si>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</si>
  <si>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</si>
  <si>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182 1 09 04000 00 0000 110</t>
  </si>
  <si>
    <t>Налоги на имущество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</si>
  <si>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</si>
  <si>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</si>
  <si>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</si>
  <si>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</si>
  <si>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</si>
  <si>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</si>
  <si>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</si>
  <si>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</si>
  <si>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</si>
  <si>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</si>
  <si>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</si>
  <si>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</si>
  <si>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</si>
  <si>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</si>
  <si>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</si>
  <si>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867 1 13 03030 03 0000 130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</si>
  <si>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</si>
  <si>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</si>
  <si>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867 1 13 03030 03 0100 130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</si>
  <si>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</si>
  <si>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</si>
  <si>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 xml:space="preserve">ШТРАФЫ, САНКЦИИ, ВОЗМЕЩЕНИЕ УЩЕРБА  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</si>
  <si>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</si>
  <si>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</si>
  <si>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</si>
  <si>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188 1 16 06000 01 0000 140</t>
  </si>
  <si>
    <t>6.3.</t>
  </si>
  <si>
    <t>000 1 16 23000 00 0000 140</t>
  </si>
  <si>
    <t>Доходы от возмещения ущерба при возникновении страховых случаев</t>
  </si>
  <si>
    <t>6.3.1.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</si>
  <si>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</si>
  <si>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</si>
  <si>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6.4.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</si>
  <si>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</si>
  <si>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</si>
  <si>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6.4.1.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</si>
  <si>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</si>
  <si>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</si>
  <si>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6.4.2.</t>
  </si>
  <si>
    <t>807 1 16 90030 03 0100 140</t>
  </si>
  <si>
    <t>6.4.3.</t>
  </si>
  <si>
    <t>808 1 16 90030 03 0100 140</t>
  </si>
  <si>
    <t>6.4.4.</t>
  </si>
  <si>
    <t>839 1 16 90030 03 0100 140</t>
  </si>
  <si>
    <t>6.4.5.</t>
  </si>
  <si>
    <t>861 1 16 90030 03 0100 140</t>
  </si>
  <si>
    <t>6.4.6.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</si>
  <si>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</si>
  <si>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</si>
  <si>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000 1 17 00000 00 0000 000</t>
  </si>
  <si>
    <t xml:space="preserve">ПРОЧИЕ НЕНАЛОГОВЫЕ ДОХОДЫ     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</si>
  <si>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</si>
  <si>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</si>
  <si>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</si>
  <si>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</si>
  <si>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</si>
  <si>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</si>
  <si>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</si>
  <si>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</si>
  <si>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</si>
  <si>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 xml:space="preserve">БЕЗВОЗМЕЗДНЫЕ ПОСТУПЛЕНИЯ           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</si>
  <si>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</si>
  <si>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</si>
  <si>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</si>
  <si>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986 2 02 03000 00 0000 151</t>
  </si>
  <si>
    <t>Субвенции бюджетам субъектов Российской Федерации и муниципальных образований</t>
  </si>
  <si>
    <t>8.2.1.</t>
  </si>
  <si>
    <t>986 2 02 03024 03 0000 151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</si>
  <si>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</si>
  <si>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</si>
  <si>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</si>
  <si>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</si>
  <si>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</si>
  <si>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</si>
  <si>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</si>
  <si>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</si>
  <si>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</si>
  <si>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</si>
  <si>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</si>
  <si>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</si>
  <si>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</si>
  <si>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</si>
  <si>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</si>
  <si>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</si>
  <si>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</si>
  <si>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</si>
  <si>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</si>
  <si>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</si>
  <si>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986 2 08 00000 00 0000 180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</si>
  <si>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</si>
  <si>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</si>
  <si>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</si>
  <si>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</si>
  <si>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ВЕДОМСТВЕННАЯ СТРУКТУРА РАСХОДОВ БЮДЖЕТА МУНИЦИПАЛЬНОГО ОБРАЗОВАНИЯ ГОРОД ПУШКИН ЗА 3 квартал 2011 ГОД</t>
  </si>
  <si>
    <t>ИСТОЧНИКИ ФИНАНСИРОВАНИЯ ДЕФИЦИТА БЮДЖЕТА МУНИЦИПАЛЬНОГО ОБРАЗОВАНИЯ ГОРОД ПУШКИН НА 2011 ГОД</t>
  </si>
  <si>
    <t>Код</t>
  </si>
  <si>
    <t>Источники финансирования дефицита бюджета  - всего</t>
  </si>
  <si>
    <t>986 01 00 00 00 00 0000 000</t>
  </si>
  <si>
    <t xml:space="preserve">Источники внутреннего финансирования дефицита бюджета </t>
  </si>
  <si>
    <t>986  01 05 00 00 00 0000 000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</si>
  <si>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</si>
  <si>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</si>
  <si>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</si>
  <si>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</si>
  <si>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</si>
  <si>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</si>
  <si>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</si>
  <si>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986  01 05 00 00 00 0000 600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</si>
  <si>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</si>
  <si>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</si>
  <si>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</si>
  <si>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</si>
  <si>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</si>
  <si>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</si>
  <si>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7.1.3.</t>
  </si>
  <si>
    <t>440 99 00</t>
  </si>
  <si>
    <t xml:space="preserve"> ДОХОДЫ БЮДЖЕТА МУНИЦИПАЛЬНОГО ОБРАЗОВАНИЯ ГОРОД ПУШКИН ЗА 2011 ГОД</t>
  </si>
  <si>
    <t xml:space="preserve">Содержание муниципального бюджетного учреждения культуры «Культурно-досуговый центр «София» </t>
  </si>
  <si>
    <t>Содержание муниципального бюджетного учрежденя "Спортивно-культурный центр имени А.А. Алехина"</t>
  </si>
  <si>
    <t>Сумма к утверждению</t>
  </si>
  <si>
    <t>Сумма утвержденная</t>
  </si>
  <si>
    <t>Изменение</t>
  </si>
  <si>
    <t>неисполнение 2190</t>
  </si>
  <si>
    <t>9.1.2.</t>
  </si>
  <si>
    <t>ТАБЛИЦА ПОПРАВОК</t>
  </si>
  <si>
    <t>Изменения</t>
  </si>
  <si>
    <t xml:space="preserve">Приложение 1 </t>
  </si>
  <si>
    <t xml:space="preserve">Приложение 2 </t>
  </si>
  <si>
    <t>Приложение 3</t>
  </si>
  <si>
    <t>МЕСТНАЯ АДМИНИСТРАЦИЯ     МО                 г. ПУШКИН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</si>
</sst>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justify"/>
    </xf>
    <xf numFmtId="49" fontId="3" fillId="0" borderId="0" xfId="0" applyNumberFormat="1" applyFont="1" applyAlignment="1">
      <alignment vertical="top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vertical="justify" wrapText="1"/>
    </xf>
    <xf numFmtId="0" fontId="3" fillId="7" borderId="10" xfId="0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justify" wrapText="1"/>
    </xf>
    <xf numFmtId="0" fontId="3" fillId="3" borderId="10" xfId="0" applyFont="1" applyFill="1" applyBorder="1" applyAlignment="1">
      <alignment horizontal="center" vertical="justify"/>
    </xf>
    <xf numFmtId="0" fontId="3" fillId="3" borderId="10" xfId="0" applyFont="1" applyFill="1" applyBorder="1" applyAlignment="1">
      <alignment vertical="justify" wrapText="1"/>
    </xf>
    <xf numFmtId="0" fontId="3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justify" wrapText="1"/>
    </xf>
    <xf numFmtId="164" fontId="0" fillId="0" borderId="0" xfId="0" applyNumberFormat="1" applyAlignment="1">
      <alignment/>
    </xf>
    <xf numFmtId="0" fontId="3" fillId="22" borderId="10" xfId="0" applyFont="1" applyFill="1" applyBorder="1" applyAlignment="1">
      <alignment horizontal="center" vertical="justify"/>
    </xf>
    <xf numFmtId="0" fontId="3" fillId="22" borderId="10" xfId="0" applyFont="1" applyFill="1" applyBorder="1" applyAlignment="1">
      <alignment vertical="justify" wrapText="1"/>
    </xf>
    <xf numFmtId="0" fontId="3" fillId="22" borderId="10" xfId="0" applyFont="1" applyFill="1" applyBorder="1" applyAlignment="1">
      <alignment horizontal="center" vertical="top" wrapText="1"/>
    </xf>
    <xf numFmtId="49" fontId="3" fillId="22" borderId="10" xfId="0" applyNumberFormat="1" applyFont="1" applyFill="1" applyBorder="1" applyAlignment="1">
      <alignment horizontal="center" vertical="top"/>
    </xf>
    <xf numFmtId="0" fontId="3" fillId="22" borderId="10" xfId="0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 vertical="justify"/>
    </xf>
    <xf numFmtId="49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164" fontId="2" fillId="3" borderId="10" xfId="0" applyNumberFormat="1" applyFont="1" applyFill="1" applyBorder="1" applyAlignment="1">
      <alignment vertical="justify"/>
    </xf>
    <xf numFmtId="164" fontId="3" fillId="22" borderId="10" xfId="0" applyNumberFormat="1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vertical="justify"/>
    </xf>
    <xf numFmtId="14" fontId="2" fillId="0" borderId="10" xfId="0" applyNumberFormat="1" applyFont="1" applyBorder="1" applyAlignment="1">
      <alignment horizontal="center" vertical="justify"/>
    </xf>
    <xf numFmtId="14" fontId="3" fillId="0" borderId="10" xfId="0" applyNumberFormat="1" applyFont="1" applyBorder="1" applyAlignment="1">
      <alignment horizontal="center" vertical="justify"/>
    </xf>
    <xf numFmtId="164" fontId="2" fillId="0" borderId="10" xfId="0" applyNumberFormat="1" applyFont="1" applyBorder="1" applyAlignment="1">
      <alignment horizontal="right" vertical="justify"/>
    </xf>
    <xf numFmtId="49" fontId="3" fillId="22" borderId="10" xfId="0" applyNumberFormat="1" applyFont="1" applyFill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6" fontId="2" fillId="0" borderId="10" xfId="0" applyNumberFormat="1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1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 wrapText="1"/>
    </xf>
    <xf numFmtId="164" fontId="3" fillId="7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14" fontId="3" fillId="0" borderId="10" xfId="0" applyNumberFormat="1" applyFont="1" applyBorder="1" applyAlignment="1">
      <alignment horizontal="center" vertical="justify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 vertical="justify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4" fontId="3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view="pageBreakPreview" zoomScaleNormal="75" zoomScaleSheetLayoutView="100" zoomScalePageLayoutView="0" workbookViewId="0" topLeftCell="A1">
      <selection activeCell="H3" sqref="H3"/>
    </sheetView>
  </sheetViews>
  <sheetFormatPr defaultColWidth="8.625" defaultRowHeight="12.75"/>
  <cols>
    <col min="1" max="1" width="8.625" style="0" customWidth="1"/>
    <col min="2" max="2" width="23.875" style="0" customWidth="1"/>
    <col min="3" max="3" width="35.875" style="59" customWidth="1"/>
    <col min="4" max="4" width="11.75390625" style="0" customWidth="1"/>
    <col min="5" max="5" width="10.625" style="0" customWidth="1"/>
    <col min="6" max="6" width="9.625" style="0" customWidth="1"/>
    <col min="7" max="255" width="9.125" style="0" customWidth="1"/>
  </cols>
  <sheetData>
    <row r="1" ht="12.75">
      <c r="F1" s="90" t="s">
        <v>381</v>
      </c>
    </row>
    <row r="2" spans="3:5" ht="13.5" customHeight="1">
      <c r="C2" s="94" t="s">
        <v>379</v>
      </c>
      <c r="D2" s="94"/>
      <c r="E2" s="1"/>
    </row>
    <row r="3" spans="3:5" ht="27" customHeight="1">
      <c r="C3" s="94" t="s">
        <v>371</v>
      </c>
      <c r="D3" s="94"/>
      <c r="E3" s="60"/>
    </row>
    <row r="4" spans="3:5" ht="11.25" customHeight="1">
      <c r="C4" s="4"/>
      <c r="D4" s="87" t="s">
        <v>0</v>
      </c>
      <c r="E4" s="61"/>
    </row>
    <row r="5" spans="1:6" ht="49.5" customHeight="1">
      <c r="A5" s="62" t="s">
        <v>1</v>
      </c>
      <c r="B5" s="63" t="s">
        <v>220</v>
      </c>
      <c r="C5" s="62" t="s">
        <v>221</v>
      </c>
      <c r="D5" s="64" t="s">
        <v>375</v>
      </c>
      <c r="E5" s="64" t="s">
        <v>376</v>
      </c>
      <c r="F5" s="64" t="s">
        <v>374</v>
      </c>
    </row>
    <row r="6" spans="1:6" s="58" customFormat="1" ht="12.75">
      <c r="A6" s="54">
        <v>1</v>
      </c>
      <c r="B6" s="65">
        <v>2</v>
      </c>
      <c r="C6" s="54">
        <v>3</v>
      </c>
      <c r="D6" s="66">
        <v>4</v>
      </c>
      <c r="E6" s="66">
        <v>5</v>
      </c>
      <c r="F6" s="66">
        <v>5</v>
      </c>
    </row>
    <row r="7" spans="1:6" ht="12.75">
      <c r="A7" s="67"/>
      <c r="B7" s="68"/>
      <c r="C7" s="69" t="s">
        <v>222</v>
      </c>
      <c r="D7" s="70">
        <f>D8+D17+D23+D27+D31+D47+D43+D20</f>
        <v>159422.04</v>
      </c>
      <c r="E7" s="70">
        <f>E8+E17+E23+E27+E31+E47+E43+E20</f>
        <v>-14012</v>
      </c>
      <c r="F7" s="70">
        <f>D7+E7</f>
        <v>145410.04</v>
      </c>
    </row>
    <row r="8" spans="1:6" ht="25.5">
      <c r="A8" s="62" t="s">
        <v>10</v>
      </c>
      <c r="B8" s="71" t="s">
        <v>223</v>
      </c>
      <c r="C8" s="72" t="s">
        <v>224</v>
      </c>
      <c r="D8" s="73">
        <f>D9+D15+D16</f>
        <v>47773</v>
      </c>
      <c r="E8" s="73">
        <f>E9+E15+E16</f>
        <v>-6875</v>
      </c>
      <c r="F8" s="73">
        <f>D8+E8</f>
        <v>40898</v>
      </c>
    </row>
    <row r="9" spans="1:6" ht="38.25">
      <c r="A9" s="62" t="s">
        <v>13</v>
      </c>
      <c r="B9" s="71" t="s">
        <v>225</v>
      </c>
      <c r="C9" s="72" t="s">
        <v>226</v>
      </c>
      <c r="D9" s="74">
        <f>SUM(D10:D14)</f>
        <v>33773</v>
      </c>
      <c r="E9" s="74">
        <f>SUM(E10:E14)</f>
        <v>-4905</v>
      </c>
      <c r="F9" s="74">
        <f>D9+E9</f>
        <v>28868</v>
      </c>
    </row>
    <row r="10" spans="1:6" ht="38.25">
      <c r="A10" s="54" t="s">
        <v>16</v>
      </c>
      <c r="B10" s="75" t="s">
        <v>227</v>
      </c>
      <c r="C10" s="43" t="s">
        <v>228</v>
      </c>
      <c r="D10" s="76">
        <v>14800</v>
      </c>
      <c r="E10" s="76">
        <v>1170</v>
      </c>
      <c r="F10" s="76">
        <f>D10+E10</f>
        <v>15970</v>
      </c>
    </row>
    <row r="11" spans="1:6" ht="51">
      <c r="A11" s="54" t="s">
        <v>229</v>
      </c>
      <c r="B11" s="75" t="s">
        <v>230</v>
      </c>
      <c r="C11" s="43" t="s">
        <v>231</v>
      </c>
      <c r="D11" s="76">
        <v>14016</v>
      </c>
      <c r="E11" s="76">
        <v>-5400</v>
      </c>
      <c r="F11" s="76">
        <f aca="true" t="shared" si="0" ref="F11:F58">D11+E11</f>
        <v>8616</v>
      </c>
    </row>
    <row r="12" spans="1:6" ht="51">
      <c r="A12" s="54" t="s">
        <v>232</v>
      </c>
      <c r="B12" s="75" t="s">
        <v>233</v>
      </c>
      <c r="C12" s="43" t="s">
        <v>234</v>
      </c>
      <c r="D12" s="76">
        <v>3000</v>
      </c>
      <c r="E12" s="76">
        <v>200</v>
      </c>
      <c r="F12" s="76">
        <f t="shared" si="0"/>
        <v>3200</v>
      </c>
    </row>
    <row r="13" spans="1:6" ht="63.75">
      <c r="A13" s="54" t="s">
        <v>235</v>
      </c>
      <c r="B13" s="75" t="s">
        <v>236</v>
      </c>
      <c r="C13" s="43" t="s">
        <v>237</v>
      </c>
      <c r="D13" s="76">
        <f>557+1100</f>
        <v>1657</v>
      </c>
      <c r="E13" s="76">
        <v>-680</v>
      </c>
      <c r="F13" s="76">
        <f t="shared" si="0"/>
        <v>977</v>
      </c>
    </row>
    <row r="14" spans="1:6" ht="38.25">
      <c r="A14" s="54" t="s">
        <v>238</v>
      </c>
      <c r="B14" s="75" t="s">
        <v>239</v>
      </c>
      <c r="C14" s="43" t="s">
        <v>240</v>
      </c>
      <c r="D14" s="76">
        <v>300</v>
      </c>
      <c r="E14" s="76">
        <v>-195</v>
      </c>
      <c r="F14" s="76">
        <f t="shared" si="0"/>
        <v>105</v>
      </c>
    </row>
    <row r="15" spans="1:6" ht="25.5">
      <c r="A15" s="62" t="s">
        <v>20</v>
      </c>
      <c r="B15" s="71" t="s">
        <v>241</v>
      </c>
      <c r="C15" s="72" t="s">
        <v>242</v>
      </c>
      <c r="D15" s="74">
        <v>9000</v>
      </c>
      <c r="E15" s="74">
        <v>630</v>
      </c>
      <c r="F15" s="74">
        <f t="shared" si="0"/>
        <v>9630</v>
      </c>
    </row>
    <row r="16" spans="1:6" ht="51">
      <c r="A16" s="62" t="s">
        <v>34</v>
      </c>
      <c r="B16" s="71" t="s">
        <v>243</v>
      </c>
      <c r="C16" s="72" t="s">
        <v>244</v>
      </c>
      <c r="D16" s="74">
        <v>5000</v>
      </c>
      <c r="E16" s="74">
        <v>-2600</v>
      </c>
      <c r="F16" s="74">
        <f t="shared" si="0"/>
        <v>2400</v>
      </c>
    </row>
    <row r="17" spans="1:6" ht="15.75" customHeight="1">
      <c r="A17" s="62" t="s">
        <v>76</v>
      </c>
      <c r="B17" s="71" t="s">
        <v>245</v>
      </c>
      <c r="C17" s="72" t="s">
        <v>246</v>
      </c>
      <c r="D17" s="73">
        <f>D18</f>
        <v>4358.72</v>
      </c>
      <c r="E17" s="73">
        <f>E18</f>
        <v>-1650</v>
      </c>
      <c r="F17" s="73">
        <f t="shared" si="0"/>
        <v>2708.7200000000003</v>
      </c>
    </row>
    <row r="18" spans="1:6" ht="25.5">
      <c r="A18" s="62" t="s">
        <v>79</v>
      </c>
      <c r="B18" s="71" t="s">
        <v>247</v>
      </c>
      <c r="C18" s="72" t="s">
        <v>248</v>
      </c>
      <c r="D18" s="74">
        <f>D19</f>
        <v>4358.72</v>
      </c>
      <c r="E18" s="74">
        <f>E19</f>
        <v>-1650</v>
      </c>
      <c r="F18" s="74">
        <f t="shared" si="0"/>
        <v>2708.7200000000003</v>
      </c>
    </row>
    <row r="19" spans="1:6" ht="67.5" customHeight="1">
      <c r="A19" s="54" t="s">
        <v>82</v>
      </c>
      <c r="B19" s="75" t="s">
        <v>249</v>
      </c>
      <c r="C19" s="43" t="s">
        <v>250</v>
      </c>
      <c r="D19" s="76">
        <f>20560*1.06*20%</f>
        <v>4358.72</v>
      </c>
      <c r="E19" s="76">
        <v>-1650</v>
      </c>
      <c r="F19" s="76">
        <f t="shared" si="0"/>
        <v>2708.7200000000003</v>
      </c>
    </row>
    <row r="20" spans="1:6" ht="51">
      <c r="A20" s="62" t="s">
        <v>91</v>
      </c>
      <c r="B20" s="71" t="s">
        <v>251</v>
      </c>
      <c r="C20" s="72" t="s">
        <v>252</v>
      </c>
      <c r="D20" s="73">
        <f>D21</f>
        <v>123.6</v>
      </c>
      <c r="E20" s="73">
        <f>E21</f>
        <v>-73.3</v>
      </c>
      <c r="F20" s="73">
        <f t="shared" si="0"/>
        <v>50.3</v>
      </c>
    </row>
    <row r="21" spans="1:6" ht="25.5">
      <c r="A21" s="62" t="s">
        <v>94</v>
      </c>
      <c r="B21" s="71" t="s">
        <v>253</v>
      </c>
      <c r="C21" s="72" t="s">
        <v>254</v>
      </c>
      <c r="D21" s="74">
        <f>D22</f>
        <v>123.6</v>
      </c>
      <c r="E21" s="74">
        <f>E22</f>
        <v>-73.3</v>
      </c>
      <c r="F21" s="74">
        <f t="shared" si="0"/>
        <v>50.3</v>
      </c>
    </row>
    <row r="22" spans="1:6" ht="41.25" customHeight="1">
      <c r="A22" s="54" t="s">
        <v>97</v>
      </c>
      <c r="B22" s="75" t="s">
        <v>255</v>
      </c>
      <c r="C22" s="43" t="s">
        <v>256</v>
      </c>
      <c r="D22" s="76">
        <v>123.6</v>
      </c>
      <c r="E22" s="76">
        <v>-73.3</v>
      </c>
      <c r="F22" s="76">
        <f t="shared" si="0"/>
        <v>50.3</v>
      </c>
    </row>
    <row r="23" spans="1:6" ht="63.75">
      <c r="A23" s="62" t="s">
        <v>100</v>
      </c>
      <c r="B23" s="71" t="s">
        <v>257</v>
      </c>
      <c r="C23" s="72" t="s">
        <v>258</v>
      </c>
      <c r="D23" s="73">
        <f aca="true" t="shared" si="1" ref="D23:E25">D24</f>
        <v>43036</v>
      </c>
      <c r="E23" s="73">
        <f>E24</f>
        <v>-1400</v>
      </c>
      <c r="F23" s="73">
        <f t="shared" si="0"/>
        <v>41636</v>
      </c>
    </row>
    <row r="24" spans="1:6" ht="89.25">
      <c r="A24" s="62" t="s">
        <v>103</v>
      </c>
      <c r="B24" s="71" t="s">
        <v>259</v>
      </c>
      <c r="C24" s="72" t="s">
        <v>260</v>
      </c>
      <c r="D24" s="74">
        <f t="shared" si="1"/>
        <v>43036</v>
      </c>
      <c r="E24" s="74">
        <f t="shared" si="1"/>
        <v>-1400</v>
      </c>
      <c r="F24" s="74">
        <f t="shared" si="0"/>
        <v>41636</v>
      </c>
    </row>
    <row r="25" spans="1:6" ht="114.75">
      <c r="A25" s="54" t="s">
        <v>106</v>
      </c>
      <c r="B25" s="75" t="s">
        <v>261</v>
      </c>
      <c r="C25" s="43" t="s">
        <v>262</v>
      </c>
      <c r="D25" s="77">
        <f t="shared" si="1"/>
        <v>43036</v>
      </c>
      <c r="E25" s="77">
        <f>E26</f>
        <v>-1400</v>
      </c>
      <c r="F25" s="76">
        <f t="shared" si="0"/>
        <v>41636</v>
      </c>
    </row>
    <row r="26" spans="1:6" ht="76.5">
      <c r="A26" s="54" t="s">
        <v>263</v>
      </c>
      <c r="B26" s="75" t="s">
        <v>264</v>
      </c>
      <c r="C26" s="43" t="s">
        <v>265</v>
      </c>
      <c r="D26" s="77">
        <f>40600*1.06</f>
        <v>43036</v>
      </c>
      <c r="E26" s="77">
        <v>-1400</v>
      </c>
      <c r="F26" s="76">
        <f t="shared" si="0"/>
        <v>41636</v>
      </c>
    </row>
    <row r="27" spans="1:6" ht="38.25">
      <c r="A27" s="62" t="s">
        <v>141</v>
      </c>
      <c r="B27" s="71" t="s">
        <v>266</v>
      </c>
      <c r="C27" s="72" t="s">
        <v>267</v>
      </c>
      <c r="D27" s="73">
        <f aca="true" t="shared" si="2" ref="D27:E29">D28</f>
        <v>4316.320000000001</v>
      </c>
      <c r="E27" s="73">
        <f t="shared" si="2"/>
        <v>-3665.1</v>
      </c>
      <c r="F27" s="73">
        <f t="shared" si="0"/>
        <v>651.2200000000007</v>
      </c>
    </row>
    <row r="28" spans="1:6" ht="25.5">
      <c r="A28" s="62" t="s">
        <v>144</v>
      </c>
      <c r="B28" s="71" t="s">
        <v>268</v>
      </c>
      <c r="C28" s="72" t="s">
        <v>269</v>
      </c>
      <c r="D28" s="74">
        <f t="shared" si="2"/>
        <v>4316.320000000001</v>
      </c>
      <c r="E28" s="74">
        <f t="shared" si="2"/>
        <v>-3665.1</v>
      </c>
      <c r="F28" s="74">
        <f t="shared" si="0"/>
        <v>651.2200000000007</v>
      </c>
    </row>
    <row r="29" spans="1:6" ht="114.75">
      <c r="A29" s="54" t="s">
        <v>147</v>
      </c>
      <c r="B29" s="75" t="s">
        <v>270</v>
      </c>
      <c r="C29" s="43" t="s">
        <v>271</v>
      </c>
      <c r="D29" s="76">
        <f t="shared" si="2"/>
        <v>4316.320000000001</v>
      </c>
      <c r="E29" s="76">
        <f t="shared" si="2"/>
        <v>-3665.1</v>
      </c>
      <c r="F29" s="76">
        <f t="shared" si="0"/>
        <v>651.2200000000007</v>
      </c>
    </row>
    <row r="30" spans="1:6" ht="102">
      <c r="A30" s="54" t="s">
        <v>272</v>
      </c>
      <c r="B30" s="75" t="s">
        <v>273</v>
      </c>
      <c r="C30" s="43" t="s">
        <v>274</v>
      </c>
      <c r="D30" s="76">
        <f>4072*1.06</f>
        <v>4316.320000000001</v>
      </c>
      <c r="E30" s="76">
        <v>-3665.1</v>
      </c>
      <c r="F30" s="76">
        <f t="shared" si="0"/>
        <v>651.2200000000007</v>
      </c>
    </row>
    <row r="31" spans="1:6" ht="25.5">
      <c r="A31" s="62" t="s">
        <v>151</v>
      </c>
      <c r="B31" s="71" t="s">
        <v>275</v>
      </c>
      <c r="C31" s="72" t="s">
        <v>276</v>
      </c>
      <c r="D31" s="73">
        <f>D32+D33+D34+D36</f>
        <v>6156</v>
      </c>
      <c r="E31" s="73">
        <f>E32+E33+E34+E36</f>
        <v>-346.6</v>
      </c>
      <c r="F31" s="73">
        <f t="shared" si="0"/>
        <v>5809.4</v>
      </c>
    </row>
    <row r="32" spans="1:6" ht="55.5" customHeight="1">
      <c r="A32" s="78" t="s">
        <v>154</v>
      </c>
      <c r="B32" s="71" t="s">
        <v>277</v>
      </c>
      <c r="C32" s="72" t="s">
        <v>278</v>
      </c>
      <c r="D32" s="74">
        <v>700</v>
      </c>
      <c r="E32" s="74">
        <v>-230</v>
      </c>
      <c r="F32" s="74">
        <f t="shared" si="0"/>
        <v>470</v>
      </c>
    </row>
    <row r="33" spans="1:6" ht="53.25" customHeight="1">
      <c r="A33" s="62" t="s">
        <v>279</v>
      </c>
      <c r="B33" s="71" t="s">
        <v>280</v>
      </c>
      <c r="C33" s="72" t="s">
        <v>278</v>
      </c>
      <c r="D33" s="74">
        <v>169.2</v>
      </c>
      <c r="E33" s="74">
        <v>-169.2</v>
      </c>
      <c r="F33" s="74">
        <f t="shared" si="0"/>
        <v>0</v>
      </c>
    </row>
    <row r="34" spans="1:6" ht="25.5">
      <c r="A34" s="62" t="s">
        <v>281</v>
      </c>
      <c r="B34" s="71" t="s">
        <v>282</v>
      </c>
      <c r="C34" s="72" t="s">
        <v>283</v>
      </c>
      <c r="D34" s="74">
        <f>D35</f>
        <v>137.8</v>
      </c>
      <c r="E34" s="74">
        <f>E35</f>
        <v>-80</v>
      </c>
      <c r="F34" s="74">
        <f t="shared" si="0"/>
        <v>57.80000000000001</v>
      </c>
    </row>
    <row r="35" spans="1:6" ht="92.25" customHeight="1">
      <c r="A35" s="54" t="s">
        <v>284</v>
      </c>
      <c r="B35" s="75" t="s">
        <v>285</v>
      </c>
      <c r="C35" s="43" t="s">
        <v>286</v>
      </c>
      <c r="D35" s="76">
        <f>130*1.06</f>
        <v>137.8</v>
      </c>
      <c r="E35" s="76">
        <v>-80</v>
      </c>
      <c r="F35" s="76">
        <f t="shared" si="0"/>
        <v>57.80000000000001</v>
      </c>
    </row>
    <row r="36" spans="1:6" ht="89.25">
      <c r="A36" s="62" t="s">
        <v>287</v>
      </c>
      <c r="B36" s="71" t="s">
        <v>288</v>
      </c>
      <c r="C36" s="72" t="s">
        <v>289</v>
      </c>
      <c r="D36" s="74">
        <f>SUM(D37:D42)</f>
        <v>5149</v>
      </c>
      <c r="E36" s="74">
        <f>SUM(E37:E42)</f>
        <v>132.6</v>
      </c>
      <c r="F36" s="74">
        <f t="shared" si="0"/>
        <v>5281.6</v>
      </c>
    </row>
    <row r="37" spans="1:6" ht="76.5">
      <c r="A37" s="54" t="s">
        <v>290</v>
      </c>
      <c r="B37" s="75" t="s">
        <v>291</v>
      </c>
      <c r="C37" s="43" t="s">
        <v>292</v>
      </c>
      <c r="D37" s="76">
        <v>3769</v>
      </c>
      <c r="E37" s="76">
        <v>650</v>
      </c>
      <c r="F37" s="76">
        <f t="shared" si="0"/>
        <v>4419</v>
      </c>
    </row>
    <row r="38" spans="1:6" ht="76.5">
      <c r="A38" s="54" t="s">
        <v>293</v>
      </c>
      <c r="B38" s="75" t="s">
        <v>294</v>
      </c>
      <c r="C38" s="43" t="s">
        <v>292</v>
      </c>
      <c r="D38" s="76">
        <v>750</v>
      </c>
      <c r="E38" s="76">
        <v>-200</v>
      </c>
      <c r="F38" s="76">
        <f t="shared" si="0"/>
        <v>550</v>
      </c>
    </row>
    <row r="39" spans="1:6" ht="76.5">
      <c r="A39" s="54" t="s">
        <v>295</v>
      </c>
      <c r="B39" s="75" t="s">
        <v>296</v>
      </c>
      <c r="C39" s="43" t="s">
        <v>292</v>
      </c>
      <c r="D39" s="76">
        <v>50</v>
      </c>
      <c r="E39" s="76">
        <v>-50</v>
      </c>
      <c r="F39" s="76">
        <f t="shared" si="0"/>
        <v>0</v>
      </c>
    </row>
    <row r="40" spans="1:6" ht="76.5">
      <c r="A40" s="54" t="s">
        <v>297</v>
      </c>
      <c r="B40" s="75" t="s">
        <v>298</v>
      </c>
      <c r="C40" s="43" t="s">
        <v>292</v>
      </c>
      <c r="D40" s="76">
        <v>50</v>
      </c>
      <c r="E40" s="76">
        <v>-50</v>
      </c>
      <c r="F40" s="76">
        <f t="shared" si="0"/>
        <v>0</v>
      </c>
    </row>
    <row r="41" spans="1:6" ht="76.5">
      <c r="A41" s="54" t="s">
        <v>299</v>
      </c>
      <c r="B41" s="75" t="s">
        <v>300</v>
      </c>
      <c r="C41" s="43" t="s">
        <v>292</v>
      </c>
      <c r="D41" s="76">
        <f>450*1.06</f>
        <v>477</v>
      </c>
      <c r="E41" s="76">
        <v>-190</v>
      </c>
      <c r="F41" s="76">
        <f t="shared" si="0"/>
        <v>287</v>
      </c>
    </row>
    <row r="42" spans="1:6" ht="76.5">
      <c r="A42" s="54" t="s">
        <v>301</v>
      </c>
      <c r="B42" s="75" t="s">
        <v>302</v>
      </c>
      <c r="C42" s="43" t="s">
        <v>303</v>
      </c>
      <c r="D42" s="76">
        <f>50*1.06</f>
        <v>53</v>
      </c>
      <c r="E42" s="76">
        <v>-27.4</v>
      </c>
      <c r="F42" s="76">
        <f t="shared" si="0"/>
        <v>25.6</v>
      </c>
    </row>
    <row r="43" spans="1:6" ht="25.5">
      <c r="A43" s="62" t="s">
        <v>172</v>
      </c>
      <c r="B43" s="71" t="s">
        <v>304</v>
      </c>
      <c r="C43" s="72" t="s">
        <v>305</v>
      </c>
      <c r="D43" s="73">
        <f>D44+D45</f>
        <v>2</v>
      </c>
      <c r="E43" s="73">
        <f>E44+E45</f>
        <v>-2</v>
      </c>
      <c r="F43" s="73">
        <f t="shared" si="0"/>
        <v>0</v>
      </c>
    </row>
    <row r="44" spans="1:6" ht="63.75">
      <c r="A44" s="62" t="s">
        <v>175</v>
      </c>
      <c r="B44" s="71" t="s">
        <v>306</v>
      </c>
      <c r="C44" s="72" t="s">
        <v>307</v>
      </c>
      <c r="D44" s="74">
        <v>1</v>
      </c>
      <c r="E44" s="74">
        <v>-1</v>
      </c>
      <c r="F44" s="74">
        <f t="shared" si="0"/>
        <v>0</v>
      </c>
    </row>
    <row r="45" spans="1:6" ht="38.25" customHeight="1">
      <c r="A45" s="62" t="s">
        <v>308</v>
      </c>
      <c r="B45" s="71" t="s">
        <v>309</v>
      </c>
      <c r="C45" s="72" t="s">
        <v>310</v>
      </c>
      <c r="D45" s="74">
        <f>D46</f>
        <v>1</v>
      </c>
      <c r="E45" s="74">
        <f>E46</f>
        <v>-1</v>
      </c>
      <c r="F45" s="74">
        <f t="shared" si="0"/>
        <v>0</v>
      </c>
    </row>
    <row r="46" spans="1:6" ht="27" customHeight="1">
      <c r="A46" s="54"/>
      <c r="B46" s="75" t="s">
        <v>311</v>
      </c>
      <c r="C46" s="43" t="s">
        <v>312</v>
      </c>
      <c r="D46" s="79">
        <v>1</v>
      </c>
      <c r="E46" s="79">
        <v>-1</v>
      </c>
      <c r="F46" s="76">
        <f t="shared" si="0"/>
        <v>0</v>
      </c>
    </row>
    <row r="47" spans="1:6" ht="25.5">
      <c r="A47" s="62" t="s">
        <v>313</v>
      </c>
      <c r="B47" s="71" t="s">
        <v>314</v>
      </c>
      <c r="C47" s="72" t="s">
        <v>315</v>
      </c>
      <c r="D47" s="73">
        <f>D48+D49+D57</f>
        <v>53656.4</v>
      </c>
      <c r="E47" s="73">
        <f>E48+E49+E57</f>
        <v>0</v>
      </c>
      <c r="F47" s="73">
        <f t="shared" si="0"/>
        <v>53656.4</v>
      </c>
    </row>
    <row r="48" spans="1:6" ht="51">
      <c r="A48" s="62" t="s">
        <v>186</v>
      </c>
      <c r="B48" s="71" t="s">
        <v>316</v>
      </c>
      <c r="C48" s="72" t="s">
        <v>317</v>
      </c>
      <c r="D48" s="74">
        <v>0</v>
      </c>
      <c r="E48" s="74">
        <v>0</v>
      </c>
      <c r="F48" s="76">
        <f t="shared" si="0"/>
        <v>0</v>
      </c>
    </row>
    <row r="49" spans="1:6" ht="38.25">
      <c r="A49" s="62" t="s">
        <v>318</v>
      </c>
      <c r="B49" s="71" t="s">
        <v>319</v>
      </c>
      <c r="C49" s="72" t="s">
        <v>320</v>
      </c>
      <c r="D49" s="74">
        <f>D50+D54</f>
        <v>53656.4</v>
      </c>
      <c r="E49" s="74">
        <f>E50+E54</f>
        <v>0</v>
      </c>
      <c r="F49" s="74">
        <f t="shared" si="0"/>
        <v>53656.4</v>
      </c>
    </row>
    <row r="50" spans="1:6" ht="76.5">
      <c r="A50" s="62" t="s">
        <v>321</v>
      </c>
      <c r="B50" s="71" t="s">
        <v>322</v>
      </c>
      <c r="C50" s="72" t="s">
        <v>323</v>
      </c>
      <c r="D50" s="80">
        <f>D51+D52+D53</f>
        <v>44476.4</v>
      </c>
      <c r="E50" s="80">
        <f>E51+E52+E53</f>
        <v>0</v>
      </c>
      <c r="F50" s="80">
        <f t="shared" si="0"/>
        <v>44476.4</v>
      </c>
    </row>
    <row r="51" spans="1:6" ht="89.25">
      <c r="A51" s="54" t="s">
        <v>324</v>
      </c>
      <c r="B51" s="71" t="s">
        <v>325</v>
      </c>
      <c r="C51" s="43" t="s">
        <v>326</v>
      </c>
      <c r="D51" s="80">
        <v>3359.7</v>
      </c>
      <c r="E51" s="80">
        <v>0</v>
      </c>
      <c r="F51" s="80">
        <f t="shared" si="0"/>
        <v>3359.7</v>
      </c>
    </row>
    <row r="52" spans="1:6" ht="127.5">
      <c r="A52" s="54" t="s">
        <v>327</v>
      </c>
      <c r="B52" s="71" t="s">
        <v>328</v>
      </c>
      <c r="C52" s="43" t="s">
        <v>329</v>
      </c>
      <c r="D52" s="80">
        <v>63.6</v>
      </c>
      <c r="E52" s="80">
        <v>0</v>
      </c>
      <c r="F52" s="80">
        <f t="shared" si="0"/>
        <v>63.6</v>
      </c>
    </row>
    <row r="53" spans="1:6" ht="89.25">
      <c r="A53" s="54" t="s">
        <v>330</v>
      </c>
      <c r="B53" s="71" t="s">
        <v>331</v>
      </c>
      <c r="C53" s="43" t="s">
        <v>332</v>
      </c>
      <c r="D53" s="80">
        <v>41053.1</v>
      </c>
      <c r="E53" s="80">
        <v>0</v>
      </c>
      <c r="F53" s="80">
        <f t="shared" si="0"/>
        <v>41053.1</v>
      </c>
    </row>
    <row r="54" spans="1:6" ht="68.25" customHeight="1">
      <c r="A54" s="62" t="s">
        <v>333</v>
      </c>
      <c r="B54" s="71" t="s">
        <v>334</v>
      </c>
      <c r="C54" s="72" t="s">
        <v>335</v>
      </c>
      <c r="D54" s="80">
        <f>D55+D56</f>
        <v>9180</v>
      </c>
      <c r="E54" s="80">
        <f>E55+E56</f>
        <v>0</v>
      </c>
      <c r="F54" s="80">
        <f t="shared" si="0"/>
        <v>9180</v>
      </c>
    </row>
    <row r="55" spans="1:6" ht="42" customHeight="1">
      <c r="A55" s="54" t="s">
        <v>336</v>
      </c>
      <c r="B55" s="75" t="s">
        <v>337</v>
      </c>
      <c r="C55" s="43" t="s">
        <v>338</v>
      </c>
      <c r="D55" s="76">
        <v>7909</v>
      </c>
      <c r="E55" s="76">
        <v>0</v>
      </c>
      <c r="F55" s="76">
        <f t="shared" si="0"/>
        <v>7909</v>
      </c>
    </row>
    <row r="56" spans="1:6" ht="59.25" customHeight="1">
      <c r="A56" s="54" t="s">
        <v>339</v>
      </c>
      <c r="B56" s="75" t="s">
        <v>340</v>
      </c>
      <c r="C56" s="43" t="s">
        <v>341</v>
      </c>
      <c r="D56" s="76">
        <v>1271</v>
      </c>
      <c r="E56" s="76">
        <v>0</v>
      </c>
      <c r="F56" s="76">
        <f t="shared" si="0"/>
        <v>1271</v>
      </c>
    </row>
    <row r="57" spans="1:6" ht="102">
      <c r="A57" s="62" t="s">
        <v>342</v>
      </c>
      <c r="B57" s="71" t="s">
        <v>343</v>
      </c>
      <c r="C57" s="72" t="s">
        <v>344</v>
      </c>
      <c r="D57" s="80">
        <f>D58</f>
        <v>0</v>
      </c>
      <c r="E57" s="80">
        <f>E58</f>
        <v>0</v>
      </c>
      <c r="F57" s="80">
        <f t="shared" si="0"/>
        <v>0</v>
      </c>
    </row>
    <row r="58" spans="1:6" ht="191.25">
      <c r="A58" s="54" t="s">
        <v>345</v>
      </c>
      <c r="B58" s="75" t="s">
        <v>346</v>
      </c>
      <c r="C58" s="43" t="s">
        <v>347</v>
      </c>
      <c r="D58" s="76">
        <v>0</v>
      </c>
      <c r="E58" s="76">
        <v>0</v>
      </c>
      <c r="F58" s="76">
        <f t="shared" si="0"/>
        <v>0</v>
      </c>
    </row>
    <row r="59" spans="3:5" ht="12.75">
      <c r="C59"/>
      <c r="D59" s="81"/>
      <c r="E59" s="81"/>
    </row>
    <row r="60" spans="3:5" ht="12.75">
      <c r="C60"/>
      <c r="D60" s="81"/>
      <c r="E60" s="81"/>
    </row>
    <row r="61" spans="3:5" ht="12.75">
      <c r="C61"/>
      <c r="D61" s="81"/>
      <c r="E61" s="81"/>
    </row>
    <row r="62" spans="3:5" ht="12.75">
      <c r="C62"/>
      <c r="D62" s="81"/>
      <c r="E62" s="81"/>
    </row>
    <row r="63" spans="3:5" ht="12.75">
      <c r="C63"/>
      <c r="D63" s="81"/>
      <c r="E63" s="81"/>
    </row>
    <row r="64" spans="3:4" ht="12.75">
      <c r="C64"/>
      <c r="D64" s="81"/>
    </row>
    <row r="65" spans="3:4" ht="12.75">
      <c r="C65"/>
      <c r="D65" s="81"/>
    </row>
  </sheetData>
  <sheetProtection/>
  <mergeCells count="2">
    <mergeCell ref="C2:D2"/>
    <mergeCell ref="C3:D3"/>
  </mergeCells>
  <printOptions/>
  <pageMargins left="0.72" right="0.73" top="0.52" bottom="0.5118110236220472" header="0.4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K125"/>
  <sheetViews>
    <sheetView view="pageBreakPreview" zoomScaleSheetLayoutView="100" zoomScalePageLayoutView="0" workbookViewId="0" topLeftCell="A22">
      <selection activeCell="E11" sqref="E11"/>
    </sheetView>
  </sheetViews>
  <sheetFormatPr defaultColWidth="9.00390625" defaultRowHeight="12.75"/>
  <cols>
    <col min="1" max="1" width="7.25390625" style="58" customWidth="1"/>
    <col min="2" max="2" width="39.75390625" style="59" customWidth="1"/>
    <col min="3" max="3" width="6.75390625" style="58" customWidth="1"/>
    <col min="4" max="4" width="6.75390625" style="0" customWidth="1"/>
    <col min="6" max="6" width="6.00390625" style="0" customWidth="1"/>
    <col min="7" max="7" width="10.625" style="0" customWidth="1"/>
    <col min="8" max="8" width="10.875" style="0" customWidth="1"/>
    <col min="9" max="9" width="11.125" style="0" customWidth="1"/>
  </cols>
  <sheetData>
    <row r="4" ht="12.75">
      <c r="I4" s="90" t="s">
        <v>382</v>
      </c>
    </row>
    <row r="5" spans="1:7" ht="12.75" customHeight="1">
      <c r="A5" s="3"/>
      <c r="B5" s="94" t="s">
        <v>379</v>
      </c>
      <c r="C5" s="94"/>
      <c r="D5" s="94"/>
      <c r="E5" s="94"/>
      <c r="F5" s="94"/>
      <c r="G5" s="1"/>
    </row>
    <row r="6" spans="1:8" ht="29.25" customHeight="1">
      <c r="A6" s="5"/>
      <c r="B6" s="95" t="s">
        <v>348</v>
      </c>
      <c r="C6" s="95"/>
      <c r="D6" s="95"/>
      <c r="E6" s="95"/>
      <c r="F6" s="95"/>
      <c r="G6" s="5"/>
      <c r="H6" s="6"/>
    </row>
    <row r="7" spans="1:7" ht="13.5" customHeight="1">
      <c r="A7" s="2"/>
      <c r="B7" s="7"/>
      <c r="C7" s="2"/>
      <c r="D7" s="8"/>
      <c r="E7" s="8"/>
      <c r="F7" s="8"/>
      <c r="G7" s="1" t="s">
        <v>0</v>
      </c>
    </row>
    <row r="8" spans="1:9" ht="51">
      <c r="A8" s="9" t="s">
        <v>1</v>
      </c>
      <c r="B8" s="10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375</v>
      </c>
      <c r="H8" s="11" t="s">
        <v>380</v>
      </c>
      <c r="I8" s="11" t="s">
        <v>374</v>
      </c>
    </row>
    <row r="9" spans="1:10" ht="12.75">
      <c r="A9" s="12"/>
      <c r="B9" s="13" t="s">
        <v>7</v>
      </c>
      <c r="C9" s="14"/>
      <c r="D9" s="14"/>
      <c r="E9" s="14"/>
      <c r="F9" s="14"/>
      <c r="G9" s="15">
        <f>G11+G23+G44+G52+G56+G82+G86+G98+G106+G114+G120</f>
        <v>165602</v>
      </c>
      <c r="H9" s="15">
        <f>H11+H23+H44+H52+H56+H82+H86+H98+H106+H114+H120</f>
        <v>-20192</v>
      </c>
      <c r="I9" s="15">
        <f>G9+H9</f>
        <v>145410</v>
      </c>
      <c r="J9" s="20"/>
    </row>
    <row r="10" spans="1:10" ht="33" customHeight="1">
      <c r="A10" s="16" t="s">
        <v>8</v>
      </c>
      <c r="B10" s="17" t="s">
        <v>9</v>
      </c>
      <c r="C10" s="18">
        <v>894</v>
      </c>
      <c r="D10" s="18"/>
      <c r="E10" s="18"/>
      <c r="F10" s="18"/>
      <c r="G10" s="19"/>
      <c r="H10" s="19"/>
      <c r="I10" s="19"/>
      <c r="J10" s="20"/>
    </row>
    <row r="11" spans="1:10" ht="12.75">
      <c r="A11" s="21" t="s">
        <v>10</v>
      </c>
      <c r="B11" s="22" t="s">
        <v>11</v>
      </c>
      <c r="C11" s="23">
        <v>894</v>
      </c>
      <c r="D11" s="24" t="s">
        <v>12</v>
      </c>
      <c r="E11" s="25"/>
      <c r="F11" s="25"/>
      <c r="G11" s="26">
        <f>G12+G15</f>
        <v>6152.900000000001</v>
      </c>
      <c r="H11" s="26">
        <f>H12+H15</f>
        <v>-357.9</v>
      </c>
      <c r="I11" s="26">
        <f>G11+H11</f>
        <v>5795.000000000001</v>
      </c>
      <c r="J11" s="20"/>
    </row>
    <row r="12" spans="1:9" ht="38.25">
      <c r="A12" s="27" t="s">
        <v>13</v>
      </c>
      <c r="B12" s="10" t="s">
        <v>14</v>
      </c>
      <c r="C12" s="11">
        <v>894</v>
      </c>
      <c r="D12" s="28" t="s">
        <v>15</v>
      </c>
      <c r="E12" s="29"/>
      <c r="F12" s="29"/>
      <c r="G12" s="30">
        <f>G13</f>
        <v>866.1</v>
      </c>
      <c r="H12" s="30">
        <f>H13</f>
        <v>0</v>
      </c>
      <c r="I12" s="30">
        <f>G12+H12</f>
        <v>866.1</v>
      </c>
    </row>
    <row r="13" spans="1:9" ht="12.75">
      <c r="A13" s="31" t="s">
        <v>16</v>
      </c>
      <c r="B13" s="32" t="s">
        <v>17</v>
      </c>
      <c r="C13" s="33">
        <v>894</v>
      </c>
      <c r="D13" s="34" t="s">
        <v>15</v>
      </c>
      <c r="E13" s="35" t="s">
        <v>18</v>
      </c>
      <c r="F13" s="35"/>
      <c r="G13" s="36">
        <f>G14</f>
        <v>866.1</v>
      </c>
      <c r="H13" s="36">
        <f>H14</f>
        <v>0</v>
      </c>
      <c r="I13" s="36">
        <f>G13+H13</f>
        <v>866.1</v>
      </c>
    </row>
    <row r="14" spans="1:9" ht="25.5">
      <c r="A14" s="31"/>
      <c r="B14" s="32" t="s">
        <v>19</v>
      </c>
      <c r="C14" s="33">
        <v>894</v>
      </c>
      <c r="D14" s="34" t="s">
        <v>15</v>
      </c>
      <c r="E14" s="35" t="s">
        <v>18</v>
      </c>
      <c r="F14" s="35">
        <v>500</v>
      </c>
      <c r="G14" s="36">
        <v>866.1</v>
      </c>
      <c r="H14" s="36">
        <v>0</v>
      </c>
      <c r="I14" s="36">
        <f aca="true" t="shared" si="0" ref="I14:I77">G14+H14</f>
        <v>866.1</v>
      </c>
    </row>
    <row r="15" spans="1:9" ht="51">
      <c r="A15" s="27" t="s">
        <v>20</v>
      </c>
      <c r="B15" s="10" t="s">
        <v>21</v>
      </c>
      <c r="C15" s="11">
        <v>894</v>
      </c>
      <c r="D15" s="28" t="s">
        <v>22</v>
      </c>
      <c r="E15" s="29"/>
      <c r="F15" s="29"/>
      <c r="G15" s="30">
        <f>G16+G18+G20</f>
        <v>5286.8</v>
      </c>
      <c r="H15" s="30">
        <f>H16+H18+H20</f>
        <v>-357.9</v>
      </c>
      <c r="I15" s="30">
        <f t="shared" si="0"/>
        <v>4928.900000000001</v>
      </c>
    </row>
    <row r="16" spans="1:9" ht="25.5">
      <c r="A16" s="31" t="s">
        <v>23</v>
      </c>
      <c r="B16" s="32" t="s">
        <v>24</v>
      </c>
      <c r="C16" s="33">
        <v>894</v>
      </c>
      <c r="D16" s="34" t="s">
        <v>22</v>
      </c>
      <c r="E16" s="35" t="s">
        <v>25</v>
      </c>
      <c r="F16" s="35"/>
      <c r="G16" s="36">
        <f>G17</f>
        <v>4337.9</v>
      </c>
      <c r="H16" s="36">
        <f>H17</f>
        <v>-208</v>
      </c>
      <c r="I16" s="36">
        <f t="shared" si="0"/>
        <v>4129.9</v>
      </c>
    </row>
    <row r="17" spans="1:9" ht="25.5">
      <c r="A17" s="31"/>
      <c r="B17" s="32" t="s">
        <v>26</v>
      </c>
      <c r="C17" s="33">
        <v>894</v>
      </c>
      <c r="D17" s="34" t="s">
        <v>22</v>
      </c>
      <c r="E17" s="35" t="s">
        <v>25</v>
      </c>
      <c r="F17" s="35">
        <v>500</v>
      </c>
      <c r="G17" s="36">
        <v>4337.9</v>
      </c>
      <c r="H17" s="36">
        <v>-208</v>
      </c>
      <c r="I17" s="36">
        <f t="shared" si="0"/>
        <v>4129.9</v>
      </c>
    </row>
    <row r="18" spans="1:9" ht="25.5">
      <c r="A18" s="31" t="s">
        <v>27</v>
      </c>
      <c r="B18" s="32" t="s">
        <v>28</v>
      </c>
      <c r="C18" s="33">
        <v>894</v>
      </c>
      <c r="D18" s="34" t="s">
        <v>22</v>
      </c>
      <c r="E18" s="35" t="s">
        <v>29</v>
      </c>
      <c r="F18" s="35"/>
      <c r="G18" s="36">
        <f>G19</f>
        <v>757.1</v>
      </c>
      <c r="H18" s="36">
        <f>H19</f>
        <v>0</v>
      </c>
      <c r="I18" s="36">
        <f t="shared" si="0"/>
        <v>757.1</v>
      </c>
    </row>
    <row r="19" spans="1:9" ht="25.5">
      <c r="A19" s="31"/>
      <c r="B19" s="32" t="s">
        <v>26</v>
      </c>
      <c r="C19" s="33">
        <v>894</v>
      </c>
      <c r="D19" s="34" t="s">
        <v>22</v>
      </c>
      <c r="E19" s="35" t="s">
        <v>29</v>
      </c>
      <c r="F19" s="35">
        <v>500</v>
      </c>
      <c r="G19" s="36">
        <v>757.1</v>
      </c>
      <c r="H19" s="36">
        <v>0</v>
      </c>
      <c r="I19" s="36">
        <f t="shared" si="0"/>
        <v>757.1</v>
      </c>
    </row>
    <row r="20" spans="1:9" ht="25.5">
      <c r="A20" s="31" t="s">
        <v>30</v>
      </c>
      <c r="B20" s="32" t="s">
        <v>31</v>
      </c>
      <c r="C20" s="33">
        <v>894</v>
      </c>
      <c r="D20" s="34" t="s">
        <v>22</v>
      </c>
      <c r="E20" s="35" t="s">
        <v>32</v>
      </c>
      <c r="F20" s="35"/>
      <c r="G20" s="36">
        <f>G21</f>
        <v>191.8</v>
      </c>
      <c r="H20" s="36">
        <f>H21</f>
        <v>-149.9</v>
      </c>
      <c r="I20" s="36">
        <f t="shared" si="0"/>
        <v>41.900000000000006</v>
      </c>
    </row>
    <row r="21" spans="1:9" ht="25.5">
      <c r="A21" s="31"/>
      <c r="B21" s="32" t="s">
        <v>26</v>
      </c>
      <c r="C21" s="33">
        <v>894</v>
      </c>
      <c r="D21" s="34" t="s">
        <v>22</v>
      </c>
      <c r="E21" s="35" t="s">
        <v>32</v>
      </c>
      <c r="F21" s="35">
        <v>500</v>
      </c>
      <c r="G21" s="36">
        <v>191.8</v>
      </c>
      <c r="H21" s="36">
        <v>-149.9</v>
      </c>
      <c r="I21" s="36">
        <f t="shared" si="0"/>
        <v>41.900000000000006</v>
      </c>
    </row>
    <row r="22" spans="1:9" ht="30" customHeight="1">
      <c r="A22" s="16" t="s">
        <v>33</v>
      </c>
      <c r="B22" s="98" t="s">
        <v>384</v>
      </c>
      <c r="C22" s="18">
        <v>986</v>
      </c>
      <c r="D22" s="37"/>
      <c r="E22" s="38"/>
      <c r="F22" s="38"/>
      <c r="G22" s="39"/>
      <c r="H22" s="39"/>
      <c r="I22" s="39">
        <f t="shared" si="0"/>
        <v>0</v>
      </c>
    </row>
    <row r="23" spans="1:9" ht="12.75">
      <c r="A23" s="21" t="s">
        <v>10</v>
      </c>
      <c r="B23" s="22" t="s">
        <v>11</v>
      </c>
      <c r="C23" s="23">
        <v>986</v>
      </c>
      <c r="D23" s="24" t="s">
        <v>12</v>
      </c>
      <c r="E23" s="25"/>
      <c r="F23" s="25"/>
      <c r="G23" s="40">
        <f>G24+G32+G35</f>
        <v>11152.6</v>
      </c>
      <c r="H23" s="40">
        <f>H24+H32+H35</f>
        <v>-605.2</v>
      </c>
      <c r="I23" s="40">
        <f t="shared" si="0"/>
        <v>10547.4</v>
      </c>
    </row>
    <row r="24" spans="1:9" ht="54.75" customHeight="1">
      <c r="A24" s="27" t="s">
        <v>34</v>
      </c>
      <c r="B24" s="10" t="s">
        <v>35</v>
      </c>
      <c r="C24" s="11">
        <v>986</v>
      </c>
      <c r="D24" s="28" t="s">
        <v>36</v>
      </c>
      <c r="E24" s="29"/>
      <c r="F24" s="29"/>
      <c r="G24" s="30">
        <f>G25+G27</f>
        <v>10407.6</v>
      </c>
      <c r="H24" s="30">
        <f>H25+H27</f>
        <v>-370.2</v>
      </c>
      <c r="I24" s="30">
        <f t="shared" si="0"/>
        <v>10037.4</v>
      </c>
    </row>
    <row r="25" spans="1:9" ht="38.25">
      <c r="A25" s="31" t="s">
        <v>37</v>
      </c>
      <c r="B25" s="32" t="s">
        <v>38</v>
      </c>
      <c r="C25" s="33">
        <v>986</v>
      </c>
      <c r="D25" s="34" t="s">
        <v>36</v>
      </c>
      <c r="E25" s="35" t="s">
        <v>39</v>
      </c>
      <c r="F25" s="35"/>
      <c r="G25" s="36">
        <f>G26</f>
        <v>854.2</v>
      </c>
      <c r="H25" s="36">
        <f>H26</f>
        <v>0</v>
      </c>
      <c r="I25" s="36">
        <f t="shared" si="0"/>
        <v>854.2</v>
      </c>
    </row>
    <row r="26" spans="1:9" ht="25.5">
      <c r="A26" s="31"/>
      <c r="B26" s="32" t="s">
        <v>26</v>
      </c>
      <c r="C26" s="33">
        <v>986</v>
      </c>
      <c r="D26" s="34" t="s">
        <v>36</v>
      </c>
      <c r="E26" s="35" t="s">
        <v>39</v>
      </c>
      <c r="F26" s="35">
        <v>500</v>
      </c>
      <c r="G26" s="36">
        <v>854.2</v>
      </c>
      <c r="H26" s="36">
        <v>0</v>
      </c>
      <c r="I26" s="36">
        <f t="shared" si="0"/>
        <v>854.2</v>
      </c>
    </row>
    <row r="27" spans="1:9" ht="12.75">
      <c r="A27" s="31" t="s">
        <v>40</v>
      </c>
      <c r="B27" s="10" t="s">
        <v>41</v>
      </c>
      <c r="C27" s="33">
        <v>986</v>
      </c>
      <c r="D27" s="34" t="s">
        <v>36</v>
      </c>
      <c r="E27" s="35" t="s">
        <v>42</v>
      </c>
      <c r="F27" s="35"/>
      <c r="G27" s="82">
        <f>G28+G30</f>
        <v>9553.4</v>
      </c>
      <c r="H27" s="82">
        <f>H28+H30</f>
        <v>-370.2</v>
      </c>
      <c r="I27" s="82">
        <f t="shared" si="0"/>
        <v>9183.199999999999</v>
      </c>
    </row>
    <row r="28" spans="1:9" ht="38.25">
      <c r="A28" s="31" t="s">
        <v>43</v>
      </c>
      <c r="B28" s="32" t="s">
        <v>44</v>
      </c>
      <c r="C28" s="33">
        <v>986</v>
      </c>
      <c r="D28" s="34" t="s">
        <v>36</v>
      </c>
      <c r="E28" s="35" t="s">
        <v>45</v>
      </c>
      <c r="F28" s="35"/>
      <c r="G28" s="36">
        <f>G29</f>
        <v>9489.8</v>
      </c>
      <c r="H28" s="36">
        <f>H29</f>
        <v>-370.2</v>
      </c>
      <c r="I28" s="36">
        <f t="shared" si="0"/>
        <v>9119.599999999999</v>
      </c>
    </row>
    <row r="29" spans="1:9" ht="25.5">
      <c r="A29" s="31"/>
      <c r="B29" s="32" t="s">
        <v>26</v>
      </c>
      <c r="C29" s="33">
        <v>986</v>
      </c>
      <c r="D29" s="34" t="s">
        <v>36</v>
      </c>
      <c r="E29" s="35" t="s">
        <v>45</v>
      </c>
      <c r="F29" s="35">
        <v>500</v>
      </c>
      <c r="G29" s="36">
        <v>9489.8</v>
      </c>
      <c r="H29" s="36">
        <v>-370.2</v>
      </c>
      <c r="I29" s="36">
        <f t="shared" si="0"/>
        <v>9119.599999999999</v>
      </c>
    </row>
    <row r="30" spans="1:9" ht="63.75">
      <c r="A30" s="31" t="s">
        <v>46</v>
      </c>
      <c r="B30" s="32" t="s">
        <v>47</v>
      </c>
      <c r="C30" s="33">
        <v>986</v>
      </c>
      <c r="D30" s="34" t="s">
        <v>36</v>
      </c>
      <c r="E30" s="35" t="s">
        <v>48</v>
      </c>
      <c r="F30" s="35">
        <v>598</v>
      </c>
      <c r="G30" s="36">
        <f>G31</f>
        <v>63.6</v>
      </c>
      <c r="H30" s="36">
        <f>H31</f>
        <v>0</v>
      </c>
      <c r="I30" s="36">
        <f t="shared" si="0"/>
        <v>63.6</v>
      </c>
    </row>
    <row r="31" spans="1:9" ht="38.25">
      <c r="A31" s="31"/>
      <c r="B31" s="32" t="s">
        <v>49</v>
      </c>
      <c r="C31" s="33">
        <v>986</v>
      </c>
      <c r="D31" s="34" t="s">
        <v>36</v>
      </c>
      <c r="E31" s="35" t="s">
        <v>48</v>
      </c>
      <c r="F31" s="35">
        <v>598</v>
      </c>
      <c r="G31" s="36">
        <v>63.6</v>
      </c>
      <c r="H31" s="36">
        <v>0</v>
      </c>
      <c r="I31" s="36">
        <f t="shared" si="0"/>
        <v>63.6</v>
      </c>
    </row>
    <row r="32" spans="1:9" ht="12.75">
      <c r="A32" s="27" t="s">
        <v>50</v>
      </c>
      <c r="B32" s="10" t="s">
        <v>51</v>
      </c>
      <c r="C32" s="11">
        <v>986</v>
      </c>
      <c r="D32" s="28" t="s">
        <v>52</v>
      </c>
      <c r="E32" s="29"/>
      <c r="F32" s="29"/>
      <c r="G32" s="30">
        <f>G33</f>
        <v>30</v>
      </c>
      <c r="H32" s="30">
        <f>H33</f>
        <v>-30</v>
      </c>
      <c r="I32" s="36">
        <f t="shared" si="0"/>
        <v>0</v>
      </c>
    </row>
    <row r="33" spans="1:9" ht="12.75">
      <c r="A33" s="31" t="s">
        <v>53</v>
      </c>
      <c r="B33" s="32" t="s">
        <v>54</v>
      </c>
      <c r="C33" s="33">
        <v>986</v>
      </c>
      <c r="D33" s="34" t="s">
        <v>52</v>
      </c>
      <c r="E33" s="35" t="s">
        <v>55</v>
      </c>
      <c r="F33" s="35"/>
      <c r="G33" s="36">
        <f>G34</f>
        <v>30</v>
      </c>
      <c r="H33" s="36">
        <f>H34</f>
        <v>-30</v>
      </c>
      <c r="I33" s="36">
        <f t="shared" si="0"/>
        <v>0</v>
      </c>
    </row>
    <row r="34" spans="1:9" ht="12.75">
      <c r="A34" s="31"/>
      <c r="B34" s="32" t="s">
        <v>56</v>
      </c>
      <c r="C34" s="33">
        <v>986</v>
      </c>
      <c r="D34" s="34" t="s">
        <v>52</v>
      </c>
      <c r="E34" s="35" t="s">
        <v>55</v>
      </c>
      <c r="F34" s="34" t="s">
        <v>57</v>
      </c>
      <c r="G34" s="36">
        <v>30</v>
      </c>
      <c r="H34" s="36">
        <v>-30</v>
      </c>
      <c r="I34" s="36">
        <f t="shared" si="0"/>
        <v>0</v>
      </c>
    </row>
    <row r="35" spans="1:9" ht="12.75">
      <c r="A35" s="27" t="s">
        <v>58</v>
      </c>
      <c r="B35" s="10" t="s">
        <v>59</v>
      </c>
      <c r="C35" s="11">
        <v>986</v>
      </c>
      <c r="D35" s="28" t="s">
        <v>60</v>
      </c>
      <c r="E35" s="29"/>
      <c r="F35" s="29"/>
      <c r="G35" s="30">
        <f>G36+G42+G38+G40</f>
        <v>715</v>
      </c>
      <c r="H35" s="30">
        <f>H36+H42+H38+H40</f>
        <v>-205</v>
      </c>
      <c r="I35" s="36">
        <f t="shared" si="0"/>
        <v>510</v>
      </c>
    </row>
    <row r="36" spans="1:9" ht="38.25">
      <c r="A36" s="31" t="s">
        <v>61</v>
      </c>
      <c r="B36" s="32" t="s">
        <v>62</v>
      </c>
      <c r="C36" s="33">
        <v>986</v>
      </c>
      <c r="D36" s="34" t="s">
        <v>60</v>
      </c>
      <c r="E36" s="41" t="s">
        <v>63</v>
      </c>
      <c r="F36" s="35"/>
      <c r="G36" s="36">
        <f>G37</f>
        <v>150</v>
      </c>
      <c r="H36" s="36">
        <f>H37</f>
        <v>0</v>
      </c>
      <c r="I36" s="36">
        <f t="shared" si="0"/>
        <v>150</v>
      </c>
    </row>
    <row r="37" spans="1:9" ht="25.5">
      <c r="A37" s="42"/>
      <c r="B37" s="43" t="s">
        <v>26</v>
      </c>
      <c r="C37" s="44">
        <v>986</v>
      </c>
      <c r="D37" s="45" t="s">
        <v>60</v>
      </c>
      <c r="E37" s="35" t="s">
        <v>63</v>
      </c>
      <c r="F37" s="45" t="s">
        <v>64</v>
      </c>
      <c r="G37" s="46">
        <v>150</v>
      </c>
      <c r="H37" s="46">
        <v>0</v>
      </c>
      <c r="I37" s="36">
        <f t="shared" si="0"/>
        <v>150</v>
      </c>
    </row>
    <row r="38" spans="1:9" ht="76.5">
      <c r="A38" s="42" t="s">
        <v>65</v>
      </c>
      <c r="B38" s="32" t="s">
        <v>66</v>
      </c>
      <c r="C38" s="44">
        <v>986</v>
      </c>
      <c r="D38" s="45" t="s">
        <v>60</v>
      </c>
      <c r="E38" s="35" t="s">
        <v>67</v>
      </c>
      <c r="F38" s="45"/>
      <c r="G38" s="46">
        <f>G39</f>
        <v>200</v>
      </c>
      <c r="H38" s="46">
        <f>H39</f>
        <v>0</v>
      </c>
      <c r="I38" s="36">
        <f t="shared" si="0"/>
        <v>200</v>
      </c>
    </row>
    <row r="39" spans="1:9" ht="12.75">
      <c r="A39" s="42"/>
      <c r="B39" s="43" t="s">
        <v>68</v>
      </c>
      <c r="C39" s="44">
        <v>986</v>
      </c>
      <c r="D39" s="45" t="s">
        <v>60</v>
      </c>
      <c r="E39" s="41" t="s">
        <v>67</v>
      </c>
      <c r="F39" s="45" t="s">
        <v>69</v>
      </c>
      <c r="G39" s="46">
        <v>200</v>
      </c>
      <c r="H39" s="46">
        <v>0</v>
      </c>
      <c r="I39" s="36">
        <f t="shared" si="0"/>
        <v>200</v>
      </c>
    </row>
    <row r="40" spans="1:9" ht="12.75">
      <c r="A40" s="42" t="s">
        <v>70</v>
      </c>
      <c r="B40" s="43" t="s">
        <v>71</v>
      </c>
      <c r="C40" s="44">
        <v>986</v>
      </c>
      <c r="D40" s="45" t="s">
        <v>60</v>
      </c>
      <c r="E40" s="41" t="s">
        <v>72</v>
      </c>
      <c r="F40" s="45"/>
      <c r="G40" s="46">
        <f>G41</f>
        <v>300</v>
      </c>
      <c r="H40" s="46">
        <f>H41</f>
        <v>-200</v>
      </c>
      <c r="I40" s="36">
        <f t="shared" si="0"/>
        <v>100</v>
      </c>
    </row>
    <row r="41" spans="1:9" ht="25.5">
      <c r="A41" s="42"/>
      <c r="B41" s="43" t="s">
        <v>26</v>
      </c>
      <c r="C41" s="44">
        <v>986</v>
      </c>
      <c r="D41" s="45" t="s">
        <v>60</v>
      </c>
      <c r="E41" s="41" t="s">
        <v>72</v>
      </c>
      <c r="F41" s="45" t="s">
        <v>64</v>
      </c>
      <c r="G41" s="46">
        <f>100+200</f>
        <v>300</v>
      </c>
      <c r="H41" s="46">
        <v>-200</v>
      </c>
      <c r="I41" s="36">
        <f t="shared" si="0"/>
        <v>100</v>
      </c>
    </row>
    <row r="42" spans="1:9" ht="12.75">
      <c r="A42" s="42" t="s">
        <v>73</v>
      </c>
      <c r="B42" s="43" t="s">
        <v>74</v>
      </c>
      <c r="C42" s="44">
        <v>986</v>
      </c>
      <c r="D42" s="45" t="s">
        <v>60</v>
      </c>
      <c r="E42" s="41" t="s">
        <v>75</v>
      </c>
      <c r="F42" s="45"/>
      <c r="G42" s="46">
        <f>G43</f>
        <v>65</v>
      </c>
      <c r="H42" s="46">
        <f>H43</f>
        <v>-5</v>
      </c>
      <c r="I42" s="36">
        <f t="shared" si="0"/>
        <v>60</v>
      </c>
    </row>
    <row r="43" spans="1:9" ht="12.75">
      <c r="A43" s="42"/>
      <c r="B43" s="43" t="s">
        <v>56</v>
      </c>
      <c r="C43" s="44">
        <v>986</v>
      </c>
      <c r="D43" s="45" t="s">
        <v>60</v>
      </c>
      <c r="E43" s="41" t="s">
        <v>75</v>
      </c>
      <c r="F43" s="45" t="s">
        <v>57</v>
      </c>
      <c r="G43" s="46">
        <v>65</v>
      </c>
      <c r="H43" s="46">
        <v>-5</v>
      </c>
      <c r="I43" s="36">
        <f t="shared" si="0"/>
        <v>60</v>
      </c>
    </row>
    <row r="44" spans="1:9" ht="27" customHeight="1">
      <c r="A44" s="21" t="s">
        <v>76</v>
      </c>
      <c r="B44" s="22" t="s">
        <v>77</v>
      </c>
      <c r="C44" s="23">
        <v>986</v>
      </c>
      <c r="D44" s="24" t="s">
        <v>78</v>
      </c>
      <c r="E44" s="25"/>
      <c r="F44" s="25"/>
      <c r="G44" s="26">
        <f>G45</f>
        <v>550</v>
      </c>
      <c r="H44" s="26">
        <f>H45</f>
        <v>-105</v>
      </c>
      <c r="I44" s="26">
        <f t="shared" si="0"/>
        <v>445</v>
      </c>
    </row>
    <row r="45" spans="1:9" ht="38.25">
      <c r="A45" s="31" t="s">
        <v>79</v>
      </c>
      <c r="B45" s="10" t="s">
        <v>80</v>
      </c>
      <c r="C45" s="11">
        <v>986</v>
      </c>
      <c r="D45" s="28" t="s">
        <v>81</v>
      </c>
      <c r="E45" s="29"/>
      <c r="F45" s="29"/>
      <c r="G45" s="30">
        <f>G46+G48+G50</f>
        <v>550</v>
      </c>
      <c r="H45" s="30">
        <f>H46+H48+H50</f>
        <v>-105</v>
      </c>
      <c r="I45" s="30">
        <f t="shared" si="0"/>
        <v>445</v>
      </c>
    </row>
    <row r="46" spans="1:9" ht="51">
      <c r="A46" s="31" t="s">
        <v>82</v>
      </c>
      <c r="B46" s="32" t="s">
        <v>83</v>
      </c>
      <c r="C46" s="33">
        <v>986</v>
      </c>
      <c r="D46" s="34" t="s">
        <v>81</v>
      </c>
      <c r="E46" s="35" t="s">
        <v>84</v>
      </c>
      <c r="F46" s="35"/>
      <c r="G46" s="36">
        <f>G47</f>
        <v>100</v>
      </c>
      <c r="H46" s="36">
        <f>H47</f>
        <v>-100</v>
      </c>
      <c r="I46" s="36">
        <f t="shared" si="0"/>
        <v>0</v>
      </c>
    </row>
    <row r="47" spans="1:9" ht="25.5">
      <c r="A47" s="31"/>
      <c r="B47" s="32" t="s">
        <v>26</v>
      </c>
      <c r="C47" s="33">
        <v>986</v>
      </c>
      <c r="D47" s="34" t="s">
        <v>81</v>
      </c>
      <c r="E47" s="35" t="s">
        <v>84</v>
      </c>
      <c r="F47" s="35">
        <v>500</v>
      </c>
      <c r="G47" s="36">
        <v>100</v>
      </c>
      <c r="H47" s="36">
        <v>-100</v>
      </c>
      <c r="I47" s="36">
        <f t="shared" si="0"/>
        <v>0</v>
      </c>
    </row>
    <row r="48" spans="1:9" ht="25.5" customHeight="1">
      <c r="A48" s="31" t="s">
        <v>85</v>
      </c>
      <c r="B48" s="32" t="s">
        <v>86</v>
      </c>
      <c r="C48" s="33">
        <v>986</v>
      </c>
      <c r="D48" s="34" t="s">
        <v>81</v>
      </c>
      <c r="E48" s="35" t="s">
        <v>87</v>
      </c>
      <c r="F48" s="35"/>
      <c r="G48" s="36">
        <f>G49</f>
        <v>300</v>
      </c>
      <c r="H48" s="36">
        <f>H49</f>
        <v>45</v>
      </c>
      <c r="I48" s="36">
        <f t="shared" si="0"/>
        <v>345</v>
      </c>
    </row>
    <row r="49" spans="1:9" ht="25.5">
      <c r="A49" s="31"/>
      <c r="B49" s="32" t="s">
        <v>26</v>
      </c>
      <c r="C49" s="33">
        <v>986</v>
      </c>
      <c r="D49" s="34" t="s">
        <v>81</v>
      </c>
      <c r="E49" s="35" t="s">
        <v>87</v>
      </c>
      <c r="F49" s="35">
        <v>500</v>
      </c>
      <c r="G49" s="36">
        <v>300</v>
      </c>
      <c r="H49" s="36">
        <v>45</v>
      </c>
      <c r="I49" s="36">
        <f t="shared" si="0"/>
        <v>345</v>
      </c>
    </row>
    <row r="50" spans="1:9" ht="38.25">
      <c r="A50" s="31" t="s">
        <v>88</v>
      </c>
      <c r="B50" s="32" t="s">
        <v>89</v>
      </c>
      <c r="C50" s="33">
        <v>986</v>
      </c>
      <c r="D50" s="34" t="s">
        <v>81</v>
      </c>
      <c r="E50" s="35" t="s">
        <v>90</v>
      </c>
      <c r="F50" s="35"/>
      <c r="G50" s="36">
        <f>G51</f>
        <v>150</v>
      </c>
      <c r="H50" s="36">
        <f>H51</f>
        <v>-50</v>
      </c>
      <c r="I50" s="36">
        <f t="shared" si="0"/>
        <v>100</v>
      </c>
    </row>
    <row r="51" spans="1:9" ht="25.5">
      <c r="A51" s="31"/>
      <c r="B51" s="32" t="s">
        <v>26</v>
      </c>
      <c r="C51" s="33">
        <v>986</v>
      </c>
      <c r="D51" s="34" t="s">
        <v>81</v>
      </c>
      <c r="E51" s="35" t="s">
        <v>90</v>
      </c>
      <c r="F51" s="35">
        <v>500</v>
      </c>
      <c r="G51" s="36">
        <v>150</v>
      </c>
      <c r="H51" s="36">
        <v>-50</v>
      </c>
      <c r="I51" s="36">
        <f t="shared" si="0"/>
        <v>100</v>
      </c>
    </row>
    <row r="52" spans="1:9" ht="12.75">
      <c r="A52" s="21" t="s">
        <v>91</v>
      </c>
      <c r="B52" s="22" t="s">
        <v>92</v>
      </c>
      <c r="C52" s="23">
        <v>986</v>
      </c>
      <c r="D52" s="24" t="s">
        <v>93</v>
      </c>
      <c r="E52" s="25"/>
      <c r="F52" s="25"/>
      <c r="G52" s="26">
        <f aca="true" t="shared" si="1" ref="G52:H54">G53</f>
        <v>200</v>
      </c>
      <c r="H52" s="26">
        <f t="shared" si="1"/>
        <v>0</v>
      </c>
      <c r="I52" s="26">
        <f t="shared" si="0"/>
        <v>200</v>
      </c>
    </row>
    <row r="53" spans="1:9" ht="25.5">
      <c r="A53" s="31" t="s">
        <v>94</v>
      </c>
      <c r="B53" s="10" t="s">
        <v>95</v>
      </c>
      <c r="C53" s="11">
        <v>986</v>
      </c>
      <c r="D53" s="28" t="s">
        <v>96</v>
      </c>
      <c r="E53" s="29"/>
      <c r="F53" s="29"/>
      <c r="G53" s="30">
        <f t="shared" si="1"/>
        <v>200</v>
      </c>
      <c r="H53" s="30">
        <f t="shared" si="1"/>
        <v>0</v>
      </c>
      <c r="I53" s="30">
        <f t="shared" si="0"/>
        <v>200</v>
      </c>
    </row>
    <row r="54" spans="1:9" ht="38.25">
      <c r="A54" s="31" t="s">
        <v>97</v>
      </c>
      <c r="B54" s="32" t="s">
        <v>98</v>
      </c>
      <c r="C54" s="33">
        <v>986</v>
      </c>
      <c r="D54" s="34" t="s">
        <v>96</v>
      </c>
      <c r="E54" s="35" t="s">
        <v>99</v>
      </c>
      <c r="F54" s="35"/>
      <c r="G54" s="36">
        <f t="shared" si="1"/>
        <v>200</v>
      </c>
      <c r="H54" s="36">
        <f t="shared" si="1"/>
        <v>0</v>
      </c>
      <c r="I54" s="36">
        <f t="shared" si="0"/>
        <v>200</v>
      </c>
    </row>
    <row r="55" spans="1:9" ht="25.5">
      <c r="A55" s="31"/>
      <c r="B55" s="32" t="s">
        <v>26</v>
      </c>
      <c r="C55" s="33">
        <v>986</v>
      </c>
      <c r="D55" s="34" t="s">
        <v>96</v>
      </c>
      <c r="E55" s="35" t="s">
        <v>99</v>
      </c>
      <c r="F55" s="35">
        <v>500</v>
      </c>
      <c r="G55" s="36">
        <v>200</v>
      </c>
      <c r="H55" s="36">
        <v>0</v>
      </c>
      <c r="I55" s="36">
        <f t="shared" si="0"/>
        <v>200</v>
      </c>
    </row>
    <row r="56" spans="1:9" ht="27.75" customHeight="1">
      <c r="A56" s="21" t="s">
        <v>100</v>
      </c>
      <c r="B56" s="22" t="s">
        <v>101</v>
      </c>
      <c r="C56" s="23">
        <v>986</v>
      </c>
      <c r="D56" s="24" t="s">
        <v>102</v>
      </c>
      <c r="E56" s="25"/>
      <c r="F56" s="25"/>
      <c r="G56" s="26">
        <f>G57</f>
        <v>112036.5</v>
      </c>
      <c r="H56" s="26">
        <f>H57</f>
        <v>-12161.9</v>
      </c>
      <c r="I56" s="26">
        <f t="shared" si="0"/>
        <v>99874.6</v>
      </c>
    </row>
    <row r="57" spans="1:9" ht="12.75">
      <c r="A57" s="31" t="s">
        <v>103</v>
      </c>
      <c r="B57" s="10" t="s">
        <v>104</v>
      </c>
      <c r="C57" s="11">
        <v>986</v>
      </c>
      <c r="D57" s="28" t="s">
        <v>105</v>
      </c>
      <c r="E57" s="29"/>
      <c r="F57" s="29"/>
      <c r="G57" s="30">
        <f>G58+G60+G62+G64+G66+G70+G68+G72+G74+G76+G78+G80</f>
        <v>112036.5</v>
      </c>
      <c r="H57" s="30">
        <f>H58+H60+H62+H64+H66+H70+H68+H72+H74+H76+H78+H80</f>
        <v>-12161.9</v>
      </c>
      <c r="I57" s="30">
        <f t="shared" si="0"/>
        <v>99874.6</v>
      </c>
    </row>
    <row r="58" spans="1:9" ht="38.25">
      <c r="A58" s="31" t="s">
        <v>106</v>
      </c>
      <c r="B58" s="32" t="s">
        <v>107</v>
      </c>
      <c r="C58" s="33">
        <v>986</v>
      </c>
      <c r="D58" s="34" t="s">
        <v>105</v>
      </c>
      <c r="E58" s="35" t="s">
        <v>108</v>
      </c>
      <c r="F58" s="35"/>
      <c r="G58" s="36">
        <f>G59</f>
        <v>41053.1</v>
      </c>
      <c r="H58" s="36">
        <f>H59</f>
        <v>0</v>
      </c>
      <c r="I58" s="36">
        <f t="shared" si="0"/>
        <v>41053.1</v>
      </c>
    </row>
    <row r="59" spans="1:11" ht="38.25">
      <c r="A59" s="31"/>
      <c r="B59" s="32" t="s">
        <v>49</v>
      </c>
      <c r="C59" s="33">
        <v>986</v>
      </c>
      <c r="D59" s="34" t="s">
        <v>105</v>
      </c>
      <c r="E59" s="35" t="s">
        <v>108</v>
      </c>
      <c r="F59" s="35">
        <v>598</v>
      </c>
      <c r="G59" s="36">
        <v>41053.1</v>
      </c>
      <c r="H59" s="36">
        <v>0</v>
      </c>
      <c r="I59" s="36">
        <f t="shared" si="0"/>
        <v>41053.1</v>
      </c>
      <c r="J59" s="20"/>
      <c r="K59" t="s">
        <v>377</v>
      </c>
    </row>
    <row r="60" spans="1:9" ht="27.75" customHeight="1">
      <c r="A60" s="31" t="s">
        <v>109</v>
      </c>
      <c r="B60" s="32" t="s">
        <v>110</v>
      </c>
      <c r="C60" s="33">
        <v>986</v>
      </c>
      <c r="D60" s="34" t="s">
        <v>105</v>
      </c>
      <c r="E60" s="35" t="s">
        <v>111</v>
      </c>
      <c r="F60" s="35"/>
      <c r="G60" s="36">
        <f>G61</f>
        <v>68768.4</v>
      </c>
      <c r="H60" s="36">
        <f>H61</f>
        <v>-11600</v>
      </c>
      <c r="I60" s="36">
        <f t="shared" si="0"/>
        <v>57168.399999999994</v>
      </c>
    </row>
    <row r="61" spans="1:9" ht="27.75" customHeight="1">
      <c r="A61" s="31"/>
      <c r="B61" s="32" t="s">
        <v>26</v>
      </c>
      <c r="C61" s="33">
        <v>986</v>
      </c>
      <c r="D61" s="34" t="s">
        <v>105</v>
      </c>
      <c r="E61" s="35" t="s">
        <v>111</v>
      </c>
      <c r="F61" s="35">
        <v>500</v>
      </c>
      <c r="G61" s="36">
        <v>68768.4</v>
      </c>
      <c r="H61" s="36">
        <v>-11600</v>
      </c>
      <c r="I61" s="36">
        <f t="shared" si="0"/>
        <v>57168.399999999994</v>
      </c>
    </row>
    <row r="62" spans="1:9" ht="27.75" customHeight="1">
      <c r="A62" s="31" t="s">
        <v>112</v>
      </c>
      <c r="B62" s="32" t="s">
        <v>113</v>
      </c>
      <c r="C62" s="33">
        <v>986</v>
      </c>
      <c r="D62" s="34" t="s">
        <v>105</v>
      </c>
      <c r="E62" s="35" t="s">
        <v>114</v>
      </c>
      <c r="F62" s="35"/>
      <c r="G62" s="36">
        <f>G63</f>
        <v>100</v>
      </c>
      <c r="H62" s="36">
        <f>H63</f>
        <v>0</v>
      </c>
      <c r="I62" s="36">
        <f t="shared" si="0"/>
        <v>100</v>
      </c>
    </row>
    <row r="63" spans="1:9" ht="27.75" customHeight="1">
      <c r="A63" s="31"/>
      <c r="B63" s="32" t="s">
        <v>26</v>
      </c>
      <c r="C63" s="33">
        <v>986</v>
      </c>
      <c r="D63" s="34" t="s">
        <v>105</v>
      </c>
      <c r="E63" s="35" t="s">
        <v>114</v>
      </c>
      <c r="F63" s="35">
        <v>500</v>
      </c>
      <c r="G63" s="36">
        <v>100</v>
      </c>
      <c r="H63" s="36">
        <v>0</v>
      </c>
      <c r="I63" s="36">
        <f t="shared" si="0"/>
        <v>100</v>
      </c>
    </row>
    <row r="64" spans="1:9" ht="127.5">
      <c r="A64" s="31" t="s">
        <v>115</v>
      </c>
      <c r="B64" s="32" t="s">
        <v>368</v>
      </c>
      <c r="C64" s="33">
        <v>986</v>
      </c>
      <c r="D64" s="34" t="s">
        <v>105</v>
      </c>
      <c r="E64" s="35" t="s">
        <v>116</v>
      </c>
      <c r="F64" s="35"/>
      <c r="G64" s="36">
        <f>G65</f>
        <v>500</v>
      </c>
      <c r="H64" s="36">
        <f>H65</f>
        <v>-100</v>
      </c>
      <c r="I64" s="36">
        <f t="shared" si="0"/>
        <v>400</v>
      </c>
    </row>
    <row r="65" spans="1:9" ht="25.5">
      <c r="A65" s="31"/>
      <c r="B65" s="32" t="s">
        <v>26</v>
      </c>
      <c r="C65" s="33">
        <v>986</v>
      </c>
      <c r="D65" s="34" t="s">
        <v>105</v>
      </c>
      <c r="E65" s="35" t="s">
        <v>116</v>
      </c>
      <c r="F65" s="35">
        <v>500</v>
      </c>
      <c r="G65" s="36">
        <f>700-200</f>
        <v>500</v>
      </c>
      <c r="H65" s="36">
        <v>-100</v>
      </c>
      <c r="I65" s="36">
        <f t="shared" si="0"/>
        <v>400</v>
      </c>
    </row>
    <row r="66" spans="1:9" ht="25.5">
      <c r="A66" s="31" t="s">
        <v>117</v>
      </c>
      <c r="B66" s="32" t="s">
        <v>118</v>
      </c>
      <c r="C66" s="11">
        <v>986</v>
      </c>
      <c r="D66" s="34" t="s">
        <v>105</v>
      </c>
      <c r="E66" s="35" t="s">
        <v>119</v>
      </c>
      <c r="F66" s="35"/>
      <c r="G66" s="36">
        <f>G67</f>
        <v>100</v>
      </c>
      <c r="H66" s="36">
        <f>H67</f>
        <v>0</v>
      </c>
      <c r="I66" s="36">
        <f t="shared" si="0"/>
        <v>100</v>
      </c>
    </row>
    <row r="67" spans="1:9" ht="25.5">
      <c r="A67" s="31"/>
      <c r="B67" s="32" t="s">
        <v>26</v>
      </c>
      <c r="C67" s="33">
        <v>986</v>
      </c>
      <c r="D67" s="34" t="s">
        <v>105</v>
      </c>
      <c r="E67" s="35" t="s">
        <v>119</v>
      </c>
      <c r="F67" s="35">
        <v>500</v>
      </c>
      <c r="G67" s="36">
        <v>100</v>
      </c>
      <c r="H67" s="36">
        <v>0</v>
      </c>
      <c r="I67" s="36">
        <f t="shared" si="0"/>
        <v>100</v>
      </c>
    </row>
    <row r="68" spans="1:9" ht="28.5" customHeight="1">
      <c r="A68" s="42" t="s">
        <v>120</v>
      </c>
      <c r="B68" s="32" t="s">
        <v>121</v>
      </c>
      <c r="C68" s="33">
        <v>986</v>
      </c>
      <c r="D68" s="34" t="s">
        <v>105</v>
      </c>
      <c r="E68" s="35" t="s">
        <v>122</v>
      </c>
      <c r="F68" s="35"/>
      <c r="G68" s="36">
        <f>G69</f>
        <v>0</v>
      </c>
      <c r="H68" s="36">
        <f>H69</f>
        <v>0</v>
      </c>
      <c r="I68" s="36">
        <f t="shared" si="0"/>
        <v>0</v>
      </c>
    </row>
    <row r="69" spans="1:9" ht="25.5">
      <c r="A69" s="31"/>
      <c r="B69" s="32" t="s">
        <v>26</v>
      </c>
      <c r="C69" s="33">
        <v>986</v>
      </c>
      <c r="D69" s="34" t="s">
        <v>105</v>
      </c>
      <c r="E69" s="35" t="s">
        <v>122</v>
      </c>
      <c r="F69" s="35">
        <v>500</v>
      </c>
      <c r="G69" s="36">
        <v>0</v>
      </c>
      <c r="H69" s="36">
        <v>0</v>
      </c>
      <c r="I69" s="36">
        <f t="shared" si="0"/>
        <v>0</v>
      </c>
    </row>
    <row r="70" spans="1:9" ht="63.75">
      <c r="A70" s="31" t="s">
        <v>123</v>
      </c>
      <c r="B70" s="43" t="s">
        <v>124</v>
      </c>
      <c r="C70" s="44">
        <v>986</v>
      </c>
      <c r="D70" s="45" t="s">
        <v>105</v>
      </c>
      <c r="E70" s="41" t="s">
        <v>125</v>
      </c>
      <c r="F70" s="41"/>
      <c r="G70" s="46">
        <f>G71</f>
        <v>1000</v>
      </c>
      <c r="H70" s="46">
        <f>H71</f>
        <v>-565</v>
      </c>
      <c r="I70" s="36">
        <f t="shared" si="0"/>
        <v>435</v>
      </c>
    </row>
    <row r="71" spans="1:9" ht="25.5">
      <c r="A71" s="31"/>
      <c r="B71" s="32" t="s">
        <v>26</v>
      </c>
      <c r="C71" s="33">
        <v>986</v>
      </c>
      <c r="D71" s="34" t="s">
        <v>105</v>
      </c>
      <c r="E71" s="35" t="s">
        <v>125</v>
      </c>
      <c r="F71" s="35">
        <v>500</v>
      </c>
      <c r="G71" s="36">
        <v>1000</v>
      </c>
      <c r="H71" s="36">
        <v>-565</v>
      </c>
      <c r="I71" s="36">
        <f t="shared" si="0"/>
        <v>435</v>
      </c>
    </row>
    <row r="72" spans="1:9" ht="25.5">
      <c r="A72" s="31" t="s">
        <v>126</v>
      </c>
      <c r="B72" s="32" t="s">
        <v>127</v>
      </c>
      <c r="C72" s="33">
        <v>986</v>
      </c>
      <c r="D72" s="34" t="s">
        <v>105</v>
      </c>
      <c r="E72" s="35" t="s">
        <v>128</v>
      </c>
      <c r="F72" s="35"/>
      <c r="G72" s="36">
        <f>G73</f>
        <v>100</v>
      </c>
      <c r="H72" s="36">
        <f>H73</f>
        <v>-100</v>
      </c>
      <c r="I72" s="36">
        <f t="shared" si="0"/>
        <v>0</v>
      </c>
    </row>
    <row r="73" spans="1:9" ht="25.5">
      <c r="A73" s="31"/>
      <c r="B73" s="32" t="s">
        <v>26</v>
      </c>
      <c r="C73" s="33">
        <v>986</v>
      </c>
      <c r="D73" s="34" t="s">
        <v>105</v>
      </c>
      <c r="E73" s="35" t="s">
        <v>128</v>
      </c>
      <c r="F73" s="35">
        <v>500</v>
      </c>
      <c r="G73" s="36">
        <v>100</v>
      </c>
      <c r="H73" s="36">
        <v>-100</v>
      </c>
      <c r="I73" s="36">
        <f t="shared" si="0"/>
        <v>0</v>
      </c>
    </row>
    <row r="74" spans="1:9" ht="63.75">
      <c r="A74" s="31" t="s">
        <v>129</v>
      </c>
      <c r="B74" s="32" t="s">
        <v>130</v>
      </c>
      <c r="C74" s="33">
        <v>986</v>
      </c>
      <c r="D74" s="34" t="s">
        <v>105</v>
      </c>
      <c r="E74" s="35" t="s">
        <v>131</v>
      </c>
      <c r="F74" s="35"/>
      <c r="G74" s="36">
        <f>G75</f>
        <v>350</v>
      </c>
      <c r="H74" s="36">
        <f>H75</f>
        <v>300</v>
      </c>
      <c r="I74" s="36">
        <f t="shared" si="0"/>
        <v>650</v>
      </c>
    </row>
    <row r="75" spans="1:9" ht="25.5">
      <c r="A75" s="31"/>
      <c r="B75" s="32" t="s">
        <v>26</v>
      </c>
      <c r="C75" s="33">
        <v>986</v>
      </c>
      <c r="D75" s="34" t="s">
        <v>105</v>
      </c>
      <c r="E75" s="35" t="s">
        <v>131</v>
      </c>
      <c r="F75" s="35">
        <v>500</v>
      </c>
      <c r="G75" s="36">
        <v>350</v>
      </c>
      <c r="H75" s="36">
        <v>300</v>
      </c>
      <c r="I75" s="36">
        <f t="shared" si="0"/>
        <v>650</v>
      </c>
    </row>
    <row r="76" spans="1:9" ht="63.75">
      <c r="A76" s="47" t="s">
        <v>132</v>
      </c>
      <c r="B76" s="32" t="s">
        <v>133</v>
      </c>
      <c r="C76" s="33">
        <v>986</v>
      </c>
      <c r="D76" s="34" t="s">
        <v>105</v>
      </c>
      <c r="E76" s="35" t="s">
        <v>134</v>
      </c>
      <c r="F76" s="35">
        <v>500</v>
      </c>
      <c r="G76" s="36">
        <f>G77</f>
        <v>0</v>
      </c>
      <c r="H76" s="36">
        <f>H81</f>
        <v>-35</v>
      </c>
      <c r="I76" s="36">
        <f t="shared" si="0"/>
        <v>-35</v>
      </c>
    </row>
    <row r="77" spans="1:9" ht="25.5">
      <c r="A77" s="31"/>
      <c r="B77" s="32" t="s">
        <v>26</v>
      </c>
      <c r="C77" s="33">
        <v>986</v>
      </c>
      <c r="D77" s="34" t="s">
        <v>105</v>
      </c>
      <c r="E77" s="35" t="s">
        <v>134</v>
      </c>
      <c r="F77" s="35">
        <v>500</v>
      </c>
      <c r="G77" s="36">
        <v>0</v>
      </c>
      <c r="H77" s="36">
        <v>0</v>
      </c>
      <c r="I77" s="36">
        <f t="shared" si="0"/>
        <v>0</v>
      </c>
    </row>
    <row r="78" spans="1:9" ht="38.25">
      <c r="A78" s="42" t="s">
        <v>135</v>
      </c>
      <c r="B78" s="43" t="s">
        <v>136</v>
      </c>
      <c r="C78" s="44">
        <v>986</v>
      </c>
      <c r="D78" s="34" t="s">
        <v>105</v>
      </c>
      <c r="E78" s="35" t="s">
        <v>137</v>
      </c>
      <c r="F78" s="45"/>
      <c r="G78" s="46">
        <f>G79</f>
        <v>30</v>
      </c>
      <c r="H78" s="36">
        <f>H79</f>
        <v>-26.9</v>
      </c>
      <c r="I78" s="36">
        <f aca="true" t="shared" si="2" ref="I78:I125">G78+H78</f>
        <v>3.1000000000000014</v>
      </c>
    </row>
    <row r="79" spans="1:9" ht="25.5">
      <c r="A79" s="42"/>
      <c r="B79" s="43" t="s">
        <v>26</v>
      </c>
      <c r="C79" s="44">
        <v>986</v>
      </c>
      <c r="D79" s="34" t="s">
        <v>105</v>
      </c>
      <c r="E79" s="35" t="s">
        <v>137</v>
      </c>
      <c r="F79" s="45" t="s">
        <v>64</v>
      </c>
      <c r="G79" s="46">
        <v>30</v>
      </c>
      <c r="H79" s="36">
        <v>-26.9</v>
      </c>
      <c r="I79" s="36">
        <f t="shared" si="2"/>
        <v>3.1000000000000014</v>
      </c>
    </row>
    <row r="80" spans="1:9" ht="25.5">
      <c r="A80" s="42" t="s">
        <v>138</v>
      </c>
      <c r="B80" s="43" t="s">
        <v>139</v>
      </c>
      <c r="C80" s="44">
        <v>986</v>
      </c>
      <c r="D80" s="34" t="s">
        <v>105</v>
      </c>
      <c r="E80" s="35" t="s">
        <v>140</v>
      </c>
      <c r="F80" s="45"/>
      <c r="G80" s="46">
        <f>G81</f>
        <v>35</v>
      </c>
      <c r="H80" s="36">
        <f>H81</f>
        <v>-35</v>
      </c>
      <c r="I80" s="36">
        <f t="shared" si="2"/>
        <v>0</v>
      </c>
    </row>
    <row r="81" spans="1:9" ht="25.5">
      <c r="A81" s="42"/>
      <c r="B81" s="43" t="s">
        <v>26</v>
      </c>
      <c r="C81" s="44">
        <v>986</v>
      </c>
      <c r="D81" s="34" t="s">
        <v>105</v>
      </c>
      <c r="E81" s="35" t="s">
        <v>140</v>
      </c>
      <c r="F81" s="45" t="s">
        <v>64</v>
      </c>
      <c r="G81" s="46">
        <v>35</v>
      </c>
      <c r="H81" s="36">
        <v>-35</v>
      </c>
      <c r="I81" s="36">
        <f t="shared" si="2"/>
        <v>0</v>
      </c>
    </row>
    <row r="82" spans="1:9" ht="12.75">
      <c r="A82" s="21" t="s">
        <v>141</v>
      </c>
      <c r="B82" s="22" t="s">
        <v>142</v>
      </c>
      <c r="C82" s="23">
        <v>986</v>
      </c>
      <c r="D82" s="24" t="s">
        <v>143</v>
      </c>
      <c r="E82" s="25"/>
      <c r="F82" s="25"/>
      <c r="G82" s="26">
        <f aca="true" t="shared" si="3" ref="G82:H84">G83</f>
        <v>100</v>
      </c>
      <c r="H82" s="26">
        <f t="shared" si="3"/>
        <v>-20</v>
      </c>
      <c r="I82" s="26">
        <f t="shared" si="2"/>
        <v>80</v>
      </c>
    </row>
    <row r="83" spans="1:9" ht="25.5">
      <c r="A83" s="48" t="s">
        <v>144</v>
      </c>
      <c r="B83" s="10" t="s">
        <v>145</v>
      </c>
      <c r="C83" s="33">
        <v>986</v>
      </c>
      <c r="D83" s="34" t="s">
        <v>146</v>
      </c>
      <c r="E83" s="35"/>
      <c r="F83" s="35"/>
      <c r="G83" s="36">
        <f t="shared" si="3"/>
        <v>100</v>
      </c>
      <c r="H83" s="36">
        <f t="shared" si="3"/>
        <v>-20</v>
      </c>
      <c r="I83" s="36">
        <f t="shared" si="2"/>
        <v>80</v>
      </c>
    </row>
    <row r="84" spans="1:9" ht="25.5" customHeight="1">
      <c r="A84" s="47" t="s">
        <v>147</v>
      </c>
      <c r="B84" s="32" t="s">
        <v>148</v>
      </c>
      <c r="C84" s="33">
        <v>986</v>
      </c>
      <c r="D84" s="34" t="s">
        <v>146</v>
      </c>
      <c r="E84" s="35" t="s">
        <v>149</v>
      </c>
      <c r="F84" s="35"/>
      <c r="G84" s="36">
        <f t="shared" si="3"/>
        <v>100</v>
      </c>
      <c r="H84" s="36">
        <f t="shared" si="3"/>
        <v>-20</v>
      </c>
      <c r="I84" s="36">
        <f t="shared" si="2"/>
        <v>80</v>
      </c>
    </row>
    <row r="85" spans="1:9" ht="25.5">
      <c r="A85" s="31"/>
      <c r="B85" s="32" t="s">
        <v>26</v>
      </c>
      <c r="C85" s="33">
        <v>986</v>
      </c>
      <c r="D85" s="34" t="s">
        <v>146</v>
      </c>
      <c r="E85" s="35" t="s">
        <v>150</v>
      </c>
      <c r="F85" s="35">
        <v>500</v>
      </c>
      <c r="G85" s="36">
        <v>100</v>
      </c>
      <c r="H85" s="36">
        <v>-20</v>
      </c>
      <c r="I85" s="36">
        <f t="shared" si="2"/>
        <v>80</v>
      </c>
    </row>
    <row r="86" spans="1:9" ht="18" customHeight="1">
      <c r="A86" s="21" t="s">
        <v>151</v>
      </c>
      <c r="B86" s="22" t="s">
        <v>152</v>
      </c>
      <c r="C86" s="23">
        <v>986</v>
      </c>
      <c r="D86" s="24" t="s">
        <v>153</v>
      </c>
      <c r="E86" s="25"/>
      <c r="F86" s="25"/>
      <c r="G86" s="26">
        <f>G87</f>
        <v>3800</v>
      </c>
      <c r="H86" s="26">
        <f>H87</f>
        <v>-82</v>
      </c>
      <c r="I86" s="26">
        <f t="shared" si="2"/>
        <v>3718</v>
      </c>
    </row>
    <row r="87" spans="1:9" ht="12.75">
      <c r="A87" s="31" t="s">
        <v>154</v>
      </c>
      <c r="B87" s="10" t="s">
        <v>155</v>
      </c>
      <c r="C87" s="11">
        <v>986</v>
      </c>
      <c r="D87" s="28" t="s">
        <v>156</v>
      </c>
      <c r="E87" s="29"/>
      <c r="F87" s="29"/>
      <c r="G87" s="30">
        <f>G88+G90+G92+G94+G96</f>
        <v>3800</v>
      </c>
      <c r="H87" s="30">
        <f>H88+H90+H92+H94+H96</f>
        <v>-82</v>
      </c>
      <c r="I87" s="30">
        <f t="shared" si="2"/>
        <v>3718</v>
      </c>
    </row>
    <row r="88" spans="1:9" ht="38.25">
      <c r="A88" s="31" t="s">
        <v>157</v>
      </c>
      <c r="B88" s="32" t="s">
        <v>158</v>
      </c>
      <c r="C88" s="33">
        <v>986</v>
      </c>
      <c r="D88" s="34" t="s">
        <v>156</v>
      </c>
      <c r="E88" s="35" t="s">
        <v>159</v>
      </c>
      <c r="F88" s="35"/>
      <c r="G88" s="36">
        <f>G89</f>
        <v>1000</v>
      </c>
      <c r="H88" s="36">
        <f>H89</f>
        <v>0</v>
      </c>
      <c r="I88" s="36">
        <f t="shared" si="2"/>
        <v>1000</v>
      </c>
    </row>
    <row r="89" spans="1:9" ht="25.5">
      <c r="A89" s="31"/>
      <c r="B89" s="32" t="s">
        <v>26</v>
      </c>
      <c r="C89" s="33">
        <v>986</v>
      </c>
      <c r="D89" s="34" t="s">
        <v>156</v>
      </c>
      <c r="E89" s="35" t="s">
        <v>159</v>
      </c>
      <c r="F89" s="35">
        <v>500</v>
      </c>
      <c r="G89" s="36">
        <v>1000</v>
      </c>
      <c r="H89" s="36">
        <v>0</v>
      </c>
      <c r="I89" s="36">
        <f t="shared" si="2"/>
        <v>1000</v>
      </c>
    </row>
    <row r="90" spans="1:9" ht="51">
      <c r="A90" s="31" t="s">
        <v>160</v>
      </c>
      <c r="B90" s="32" t="s">
        <v>161</v>
      </c>
      <c r="C90" s="33">
        <v>986</v>
      </c>
      <c r="D90" s="34" t="s">
        <v>156</v>
      </c>
      <c r="E90" s="35" t="s">
        <v>162</v>
      </c>
      <c r="F90" s="35"/>
      <c r="G90" s="36">
        <f>G91</f>
        <v>1810</v>
      </c>
      <c r="H90" s="36">
        <f>H91</f>
        <v>0</v>
      </c>
      <c r="I90" s="36">
        <f t="shared" si="2"/>
        <v>1810</v>
      </c>
    </row>
    <row r="91" spans="1:9" ht="25.5">
      <c r="A91" s="31"/>
      <c r="B91" s="32" t="s">
        <v>26</v>
      </c>
      <c r="C91" s="33">
        <v>986</v>
      </c>
      <c r="D91" s="34" t="s">
        <v>156</v>
      </c>
      <c r="E91" s="35" t="s">
        <v>162</v>
      </c>
      <c r="F91" s="35">
        <v>500</v>
      </c>
      <c r="G91" s="36">
        <v>1810</v>
      </c>
      <c r="H91" s="36">
        <v>0</v>
      </c>
      <c r="I91" s="36">
        <f t="shared" si="2"/>
        <v>1810</v>
      </c>
    </row>
    <row r="92" spans="1:9" ht="54" customHeight="1">
      <c r="A92" s="31" t="s">
        <v>163</v>
      </c>
      <c r="B92" s="32" t="s">
        <v>164</v>
      </c>
      <c r="C92" s="33">
        <v>986</v>
      </c>
      <c r="D92" s="34" t="s">
        <v>156</v>
      </c>
      <c r="E92" s="35" t="s">
        <v>165</v>
      </c>
      <c r="F92" s="35"/>
      <c r="G92" s="36">
        <f>G93</f>
        <v>350</v>
      </c>
      <c r="H92" s="36">
        <f>H93</f>
        <v>-70</v>
      </c>
      <c r="I92" s="36">
        <f t="shared" si="2"/>
        <v>280</v>
      </c>
    </row>
    <row r="93" spans="1:9" ht="25.5">
      <c r="A93" s="31"/>
      <c r="B93" s="32" t="s">
        <v>26</v>
      </c>
      <c r="C93" s="33">
        <v>986</v>
      </c>
      <c r="D93" s="34" t="s">
        <v>156</v>
      </c>
      <c r="E93" s="35" t="s">
        <v>165</v>
      </c>
      <c r="F93" s="35">
        <v>500</v>
      </c>
      <c r="G93" s="36">
        <v>350</v>
      </c>
      <c r="H93" s="36">
        <v>-70</v>
      </c>
      <c r="I93" s="36">
        <f t="shared" si="2"/>
        <v>280</v>
      </c>
    </row>
    <row r="94" spans="1:9" ht="51">
      <c r="A94" s="31" t="s">
        <v>166</v>
      </c>
      <c r="B94" s="32" t="s">
        <v>167</v>
      </c>
      <c r="C94" s="33">
        <v>986</v>
      </c>
      <c r="D94" s="34" t="s">
        <v>156</v>
      </c>
      <c r="E94" s="35" t="s">
        <v>168</v>
      </c>
      <c r="F94" s="35"/>
      <c r="G94" s="36">
        <f>G95</f>
        <v>330</v>
      </c>
      <c r="H94" s="36">
        <f>H95</f>
        <v>-30</v>
      </c>
      <c r="I94" s="36">
        <f t="shared" si="2"/>
        <v>300</v>
      </c>
    </row>
    <row r="95" spans="1:9" ht="25.5">
      <c r="A95" s="31"/>
      <c r="B95" s="32" t="s">
        <v>26</v>
      </c>
      <c r="C95" s="33">
        <v>986</v>
      </c>
      <c r="D95" s="34" t="s">
        <v>156</v>
      </c>
      <c r="E95" s="35" t="s">
        <v>168</v>
      </c>
      <c r="F95" s="35">
        <v>500</v>
      </c>
      <c r="G95" s="36">
        <v>330</v>
      </c>
      <c r="H95" s="36">
        <v>-30</v>
      </c>
      <c r="I95" s="36">
        <f t="shared" si="2"/>
        <v>300</v>
      </c>
    </row>
    <row r="96" spans="1:9" ht="63.75">
      <c r="A96" s="31" t="s">
        <v>169</v>
      </c>
      <c r="B96" s="32" t="s">
        <v>170</v>
      </c>
      <c r="C96" s="33">
        <v>986</v>
      </c>
      <c r="D96" s="34" t="s">
        <v>156</v>
      </c>
      <c r="E96" s="35" t="s">
        <v>171</v>
      </c>
      <c r="F96" s="35"/>
      <c r="G96" s="36">
        <f>G97</f>
        <v>310</v>
      </c>
      <c r="H96" s="36">
        <f>H97</f>
        <v>18</v>
      </c>
      <c r="I96" s="36">
        <f t="shared" si="2"/>
        <v>328</v>
      </c>
    </row>
    <row r="97" spans="1:9" ht="25.5">
      <c r="A97" s="31"/>
      <c r="B97" s="32" t="s">
        <v>26</v>
      </c>
      <c r="C97" s="33">
        <v>986</v>
      </c>
      <c r="D97" s="34" t="s">
        <v>156</v>
      </c>
      <c r="E97" s="35" t="s">
        <v>171</v>
      </c>
      <c r="F97" s="35">
        <v>500</v>
      </c>
      <c r="G97" s="36">
        <v>310</v>
      </c>
      <c r="H97" s="36">
        <v>18</v>
      </c>
      <c r="I97" s="36">
        <f t="shared" si="2"/>
        <v>328</v>
      </c>
    </row>
    <row r="98" spans="1:9" ht="12.75">
      <c r="A98" s="21" t="s">
        <v>172</v>
      </c>
      <c r="B98" s="22" t="s">
        <v>173</v>
      </c>
      <c r="C98" s="23">
        <v>986</v>
      </c>
      <c r="D98" s="24" t="s">
        <v>174</v>
      </c>
      <c r="E98" s="25"/>
      <c r="F98" s="25"/>
      <c r="G98" s="26">
        <f>G99</f>
        <v>10515.9</v>
      </c>
      <c r="H98" s="26">
        <f>H99</f>
        <v>-2550</v>
      </c>
      <c r="I98" s="26">
        <f t="shared" si="2"/>
        <v>7965.9</v>
      </c>
    </row>
    <row r="99" spans="1:9" ht="12.75">
      <c r="A99" s="31" t="s">
        <v>175</v>
      </c>
      <c r="B99" s="10" t="s">
        <v>176</v>
      </c>
      <c r="C99" s="11">
        <v>986</v>
      </c>
      <c r="D99" s="28" t="s">
        <v>177</v>
      </c>
      <c r="E99" s="29"/>
      <c r="F99" s="29"/>
      <c r="G99" s="30">
        <f>G100+G102+G104</f>
        <v>10515.9</v>
      </c>
      <c r="H99" s="30">
        <f>H100+H102+H104</f>
        <v>-2550</v>
      </c>
      <c r="I99" s="30">
        <f t="shared" si="2"/>
        <v>7965.9</v>
      </c>
    </row>
    <row r="100" spans="1:9" ht="51">
      <c r="A100" s="31" t="s">
        <v>178</v>
      </c>
      <c r="B100" s="32" t="s">
        <v>179</v>
      </c>
      <c r="C100" s="33">
        <v>986</v>
      </c>
      <c r="D100" s="34" t="s">
        <v>177</v>
      </c>
      <c r="E100" s="35" t="s">
        <v>180</v>
      </c>
      <c r="F100" s="35"/>
      <c r="G100" s="49">
        <f>G101</f>
        <v>5087.2</v>
      </c>
      <c r="H100" s="49">
        <f>H101</f>
        <v>0</v>
      </c>
      <c r="I100" s="36">
        <f t="shared" si="2"/>
        <v>5087.2</v>
      </c>
    </row>
    <row r="101" spans="1:9" ht="25.5">
      <c r="A101" s="31"/>
      <c r="B101" s="32" t="s">
        <v>26</v>
      </c>
      <c r="C101" s="33">
        <v>986</v>
      </c>
      <c r="D101" s="34" t="s">
        <v>177</v>
      </c>
      <c r="E101" s="35" t="s">
        <v>180</v>
      </c>
      <c r="F101" s="35">
        <v>500</v>
      </c>
      <c r="G101" s="36">
        <v>5087.2</v>
      </c>
      <c r="H101" s="36">
        <v>0</v>
      </c>
      <c r="I101" s="36">
        <f t="shared" si="2"/>
        <v>5087.2</v>
      </c>
    </row>
    <row r="102" spans="1:9" ht="51">
      <c r="A102" s="31" t="s">
        <v>181</v>
      </c>
      <c r="B102" s="32" t="s">
        <v>182</v>
      </c>
      <c r="C102" s="33">
        <v>986</v>
      </c>
      <c r="D102" s="34" t="s">
        <v>177</v>
      </c>
      <c r="E102" s="35" t="s">
        <v>183</v>
      </c>
      <c r="F102" s="35"/>
      <c r="G102" s="36">
        <f>G103</f>
        <v>1400</v>
      </c>
      <c r="H102" s="36">
        <f>H103</f>
        <v>-550</v>
      </c>
      <c r="I102" s="36">
        <f t="shared" si="2"/>
        <v>850</v>
      </c>
    </row>
    <row r="103" spans="1:9" ht="25.5">
      <c r="A103" s="31"/>
      <c r="B103" s="32" t="s">
        <v>26</v>
      </c>
      <c r="C103" s="33">
        <v>986</v>
      </c>
      <c r="D103" s="34" t="s">
        <v>177</v>
      </c>
      <c r="E103" s="35" t="s">
        <v>183</v>
      </c>
      <c r="F103" s="35">
        <v>500</v>
      </c>
      <c r="G103" s="36">
        <v>1400</v>
      </c>
      <c r="H103" s="36">
        <v>-550</v>
      </c>
      <c r="I103" s="36">
        <f t="shared" si="2"/>
        <v>850</v>
      </c>
    </row>
    <row r="104" spans="1:9" ht="46.5" customHeight="1">
      <c r="A104" s="42" t="s">
        <v>369</v>
      </c>
      <c r="B104" s="32" t="s">
        <v>372</v>
      </c>
      <c r="C104" s="33">
        <v>986</v>
      </c>
      <c r="D104" s="34" t="s">
        <v>177</v>
      </c>
      <c r="E104" s="35" t="s">
        <v>370</v>
      </c>
      <c r="F104" s="35"/>
      <c r="G104" s="36">
        <f>G105</f>
        <v>4028.7</v>
      </c>
      <c r="H104" s="36">
        <f>H105</f>
        <v>-2000</v>
      </c>
      <c r="I104" s="36">
        <f t="shared" si="2"/>
        <v>2028.6999999999998</v>
      </c>
    </row>
    <row r="105" spans="1:9" ht="12.75">
      <c r="A105" s="42"/>
      <c r="B105" s="32" t="s">
        <v>68</v>
      </c>
      <c r="C105" s="33">
        <v>986</v>
      </c>
      <c r="D105" s="34" t="s">
        <v>177</v>
      </c>
      <c r="E105" s="35" t="s">
        <v>370</v>
      </c>
      <c r="F105" s="34" t="s">
        <v>69</v>
      </c>
      <c r="G105" s="36">
        <v>4028.7</v>
      </c>
      <c r="H105" s="36">
        <v>-2000</v>
      </c>
      <c r="I105" s="36">
        <f t="shared" si="2"/>
        <v>2028.6999999999998</v>
      </c>
    </row>
    <row r="106" spans="1:9" ht="12.75">
      <c r="A106" s="50" t="s">
        <v>184</v>
      </c>
      <c r="B106" s="22" t="s">
        <v>185</v>
      </c>
      <c r="C106" s="23">
        <v>986</v>
      </c>
      <c r="D106" s="25">
        <v>1000</v>
      </c>
      <c r="E106" s="25"/>
      <c r="F106" s="25"/>
      <c r="G106" s="26">
        <f>G107</f>
        <v>12539.7</v>
      </c>
      <c r="H106" s="26">
        <f>H107</f>
        <v>0</v>
      </c>
      <c r="I106" s="26">
        <f t="shared" si="2"/>
        <v>12539.7</v>
      </c>
    </row>
    <row r="107" spans="1:9" ht="12.75">
      <c r="A107" s="51" t="s">
        <v>186</v>
      </c>
      <c r="B107" s="10" t="s">
        <v>187</v>
      </c>
      <c r="C107" s="11">
        <v>986</v>
      </c>
      <c r="D107" s="29" t="s">
        <v>188</v>
      </c>
      <c r="E107" s="29"/>
      <c r="F107" s="29"/>
      <c r="G107" s="30">
        <f>G110+G108+G112</f>
        <v>12539.7</v>
      </c>
      <c r="H107" s="30">
        <f>H110+H108+H112</f>
        <v>0</v>
      </c>
      <c r="I107" s="30">
        <f t="shared" si="2"/>
        <v>12539.7</v>
      </c>
    </row>
    <row r="108" spans="1:9" ht="25.5">
      <c r="A108" s="52" t="s">
        <v>189</v>
      </c>
      <c r="B108" s="32" t="s">
        <v>190</v>
      </c>
      <c r="C108" s="33">
        <v>986</v>
      </c>
      <c r="D108" s="53" t="s">
        <v>188</v>
      </c>
      <c r="E108" s="35" t="s">
        <v>191</v>
      </c>
      <c r="F108" s="35"/>
      <c r="G108" s="36">
        <f>G109</f>
        <v>7909</v>
      </c>
      <c r="H108" s="36">
        <f>H109</f>
        <v>0</v>
      </c>
      <c r="I108" s="36">
        <f t="shared" si="2"/>
        <v>7909</v>
      </c>
    </row>
    <row r="109" spans="1:9" ht="38.25">
      <c r="A109" s="52"/>
      <c r="B109" s="32" t="s">
        <v>49</v>
      </c>
      <c r="C109" s="54">
        <v>986</v>
      </c>
      <c r="D109" s="55" t="s">
        <v>188</v>
      </c>
      <c r="E109" s="35" t="s">
        <v>191</v>
      </c>
      <c r="F109" s="35">
        <v>598</v>
      </c>
      <c r="G109" s="36">
        <v>7909</v>
      </c>
      <c r="H109" s="36">
        <v>0</v>
      </c>
      <c r="I109" s="36">
        <f t="shared" si="2"/>
        <v>7909</v>
      </c>
    </row>
    <row r="110" spans="1:9" ht="12.75">
      <c r="A110" s="56" t="s">
        <v>192</v>
      </c>
      <c r="B110" s="32" t="s">
        <v>193</v>
      </c>
      <c r="C110" s="33">
        <v>986</v>
      </c>
      <c r="D110" s="53" t="s">
        <v>188</v>
      </c>
      <c r="E110" s="35" t="s">
        <v>194</v>
      </c>
      <c r="F110" s="35"/>
      <c r="G110" s="36">
        <f>G111</f>
        <v>1271</v>
      </c>
      <c r="H110" s="36">
        <f>H111</f>
        <v>0</v>
      </c>
      <c r="I110" s="36">
        <f t="shared" si="2"/>
        <v>1271</v>
      </c>
    </row>
    <row r="111" spans="1:9" ht="38.25">
      <c r="A111" s="56"/>
      <c r="B111" s="32" t="s">
        <v>49</v>
      </c>
      <c r="C111" s="33">
        <v>986</v>
      </c>
      <c r="D111" s="53" t="s">
        <v>188</v>
      </c>
      <c r="E111" s="35" t="s">
        <v>194</v>
      </c>
      <c r="F111" s="35">
        <v>598</v>
      </c>
      <c r="G111" s="36">
        <v>1271</v>
      </c>
      <c r="H111" s="36">
        <v>0</v>
      </c>
      <c r="I111" s="36">
        <f t="shared" si="2"/>
        <v>1271</v>
      </c>
    </row>
    <row r="112" spans="1:9" ht="28.5" customHeight="1">
      <c r="A112" s="31" t="s">
        <v>195</v>
      </c>
      <c r="B112" s="32" t="s">
        <v>196</v>
      </c>
      <c r="C112" s="33">
        <v>986</v>
      </c>
      <c r="D112" s="53" t="s">
        <v>188</v>
      </c>
      <c r="E112" s="35" t="s">
        <v>197</v>
      </c>
      <c r="F112" s="35"/>
      <c r="G112" s="36">
        <f>G113</f>
        <v>3359.7</v>
      </c>
      <c r="H112" s="36">
        <f>H113</f>
        <v>0</v>
      </c>
      <c r="I112" s="36">
        <f t="shared" si="2"/>
        <v>3359.7</v>
      </c>
    </row>
    <row r="113" spans="1:9" ht="38.25">
      <c r="A113" s="31"/>
      <c r="B113" s="32" t="s">
        <v>49</v>
      </c>
      <c r="C113" s="33">
        <v>986</v>
      </c>
      <c r="D113" s="53" t="s">
        <v>188</v>
      </c>
      <c r="E113" s="35" t="s">
        <v>197</v>
      </c>
      <c r="F113" s="35">
        <v>598</v>
      </c>
      <c r="G113" s="36">
        <v>3359.7</v>
      </c>
      <c r="H113" s="36">
        <v>0</v>
      </c>
      <c r="I113" s="36">
        <f t="shared" si="2"/>
        <v>3359.7</v>
      </c>
    </row>
    <row r="114" spans="1:9" ht="12.75">
      <c r="A114" s="21">
        <v>9</v>
      </c>
      <c r="B114" s="22" t="s">
        <v>198</v>
      </c>
      <c r="C114" s="23">
        <v>986</v>
      </c>
      <c r="D114" s="24" t="s">
        <v>199</v>
      </c>
      <c r="E114" s="25"/>
      <c r="F114" s="25"/>
      <c r="G114" s="26">
        <f>G115</f>
        <v>7854.4</v>
      </c>
      <c r="H114" s="26">
        <f>H115</f>
        <v>-4286</v>
      </c>
      <c r="I114" s="36">
        <f t="shared" si="2"/>
        <v>3568.3999999999996</v>
      </c>
    </row>
    <row r="115" spans="1:9" ht="12.75">
      <c r="A115" s="31" t="s">
        <v>200</v>
      </c>
      <c r="B115" s="10" t="s">
        <v>201</v>
      </c>
      <c r="C115" s="11">
        <v>986</v>
      </c>
      <c r="D115" s="28" t="s">
        <v>202</v>
      </c>
      <c r="E115" s="29"/>
      <c r="F115" s="29"/>
      <c r="G115" s="30">
        <f>G118+G116</f>
        <v>7854.4</v>
      </c>
      <c r="H115" s="30">
        <f>H118+H116</f>
        <v>-4286</v>
      </c>
      <c r="I115" s="36">
        <f t="shared" si="2"/>
        <v>3568.3999999999996</v>
      </c>
    </row>
    <row r="116" spans="1:9" ht="42.75" customHeight="1">
      <c r="A116" s="31" t="s">
        <v>203</v>
      </c>
      <c r="B116" s="32" t="s">
        <v>373</v>
      </c>
      <c r="C116" s="33">
        <v>986</v>
      </c>
      <c r="D116" s="34" t="s">
        <v>202</v>
      </c>
      <c r="E116" s="35" t="s">
        <v>204</v>
      </c>
      <c r="F116" s="35"/>
      <c r="G116" s="36">
        <f>G117</f>
        <v>6404.4</v>
      </c>
      <c r="H116" s="36">
        <f>H117</f>
        <v>-4086</v>
      </c>
      <c r="I116" s="36">
        <f t="shared" si="2"/>
        <v>2318.3999999999996</v>
      </c>
    </row>
    <row r="117" spans="1:9" ht="25.5">
      <c r="A117" s="31"/>
      <c r="B117" s="32" t="s">
        <v>205</v>
      </c>
      <c r="C117" s="33">
        <v>986</v>
      </c>
      <c r="D117" s="34" t="s">
        <v>202</v>
      </c>
      <c r="E117" s="35" t="s">
        <v>204</v>
      </c>
      <c r="F117" s="34" t="s">
        <v>206</v>
      </c>
      <c r="G117" s="36">
        <v>6404.4</v>
      </c>
      <c r="H117" s="36">
        <v>-4086</v>
      </c>
      <c r="I117" s="36">
        <f t="shared" si="2"/>
        <v>2318.3999999999996</v>
      </c>
    </row>
    <row r="118" spans="1:9" ht="27" customHeight="1">
      <c r="A118" s="47" t="s">
        <v>378</v>
      </c>
      <c r="B118" s="32" t="s">
        <v>207</v>
      </c>
      <c r="C118" s="33">
        <v>986</v>
      </c>
      <c r="D118" s="34" t="s">
        <v>202</v>
      </c>
      <c r="E118" s="35" t="s">
        <v>208</v>
      </c>
      <c r="F118" s="35"/>
      <c r="G118" s="36">
        <f>G119</f>
        <v>1450</v>
      </c>
      <c r="H118" s="36">
        <f>H119</f>
        <v>-200</v>
      </c>
      <c r="I118" s="36">
        <f t="shared" si="2"/>
        <v>1250</v>
      </c>
    </row>
    <row r="119" spans="1:9" ht="25.5">
      <c r="A119" s="31"/>
      <c r="B119" s="32" t="s">
        <v>26</v>
      </c>
      <c r="C119" s="33">
        <v>986</v>
      </c>
      <c r="D119" s="34" t="s">
        <v>202</v>
      </c>
      <c r="E119" s="35" t="s">
        <v>208</v>
      </c>
      <c r="F119" s="35">
        <v>500</v>
      </c>
      <c r="G119" s="36">
        <v>1450</v>
      </c>
      <c r="H119" s="36">
        <v>-200</v>
      </c>
      <c r="I119" s="36">
        <f t="shared" si="2"/>
        <v>1250</v>
      </c>
    </row>
    <row r="120" spans="1:9" ht="12.75">
      <c r="A120" s="21">
        <v>10</v>
      </c>
      <c r="B120" s="22" t="s">
        <v>209</v>
      </c>
      <c r="C120" s="23"/>
      <c r="D120" s="24"/>
      <c r="E120" s="25"/>
      <c r="F120" s="25"/>
      <c r="G120" s="26">
        <f>G121</f>
        <v>700</v>
      </c>
      <c r="H120" s="26">
        <f>H121</f>
        <v>-24</v>
      </c>
      <c r="I120" s="36">
        <f t="shared" si="2"/>
        <v>676</v>
      </c>
    </row>
    <row r="121" spans="1:9" ht="12.75">
      <c r="A121" s="57" t="s">
        <v>210</v>
      </c>
      <c r="B121" s="10" t="s">
        <v>211</v>
      </c>
      <c r="C121" s="11">
        <v>986</v>
      </c>
      <c r="D121" s="28" t="s">
        <v>212</v>
      </c>
      <c r="E121" s="29"/>
      <c r="F121" s="29"/>
      <c r="G121" s="30">
        <f>G122+G124</f>
        <v>700</v>
      </c>
      <c r="H121" s="30">
        <f>H122+H124</f>
        <v>-24</v>
      </c>
      <c r="I121" s="36">
        <f t="shared" si="2"/>
        <v>676</v>
      </c>
    </row>
    <row r="122" spans="1:9" ht="38.25">
      <c r="A122" s="31" t="s">
        <v>213</v>
      </c>
      <c r="B122" s="32" t="s">
        <v>214</v>
      </c>
      <c r="C122" s="33">
        <v>986</v>
      </c>
      <c r="D122" s="34" t="s">
        <v>215</v>
      </c>
      <c r="E122" s="35" t="s">
        <v>216</v>
      </c>
      <c r="F122" s="35"/>
      <c r="G122" s="36">
        <f>G123</f>
        <v>550</v>
      </c>
      <c r="H122" s="36">
        <f>H123</f>
        <v>90</v>
      </c>
      <c r="I122" s="36">
        <f t="shared" si="2"/>
        <v>640</v>
      </c>
    </row>
    <row r="123" spans="1:9" ht="25.5">
      <c r="A123" s="31"/>
      <c r="B123" s="32" t="s">
        <v>26</v>
      </c>
      <c r="C123" s="33">
        <v>986</v>
      </c>
      <c r="D123" s="34" t="s">
        <v>215</v>
      </c>
      <c r="E123" s="35" t="s">
        <v>216</v>
      </c>
      <c r="F123" s="35">
        <v>500</v>
      </c>
      <c r="G123" s="36">
        <v>550</v>
      </c>
      <c r="H123" s="36">
        <v>90</v>
      </c>
      <c r="I123" s="36">
        <f t="shared" si="2"/>
        <v>640</v>
      </c>
    </row>
    <row r="124" spans="1:9" ht="25.5">
      <c r="A124" s="31" t="s">
        <v>217</v>
      </c>
      <c r="B124" s="32" t="s">
        <v>218</v>
      </c>
      <c r="C124" s="33">
        <v>986</v>
      </c>
      <c r="D124" s="34" t="s">
        <v>215</v>
      </c>
      <c r="E124" s="35" t="s">
        <v>219</v>
      </c>
      <c r="F124" s="35"/>
      <c r="G124" s="36">
        <f>G125</f>
        <v>150</v>
      </c>
      <c r="H124" s="36">
        <f>H125</f>
        <v>-114</v>
      </c>
      <c r="I124" s="36">
        <f t="shared" si="2"/>
        <v>36</v>
      </c>
    </row>
    <row r="125" spans="1:9" ht="25.5">
      <c r="A125" s="31"/>
      <c r="B125" s="32" t="s">
        <v>26</v>
      </c>
      <c r="C125" s="33">
        <v>986</v>
      </c>
      <c r="D125" s="34" t="s">
        <v>215</v>
      </c>
      <c r="E125" s="35" t="s">
        <v>219</v>
      </c>
      <c r="F125" s="35">
        <v>500</v>
      </c>
      <c r="G125" s="36">
        <v>150</v>
      </c>
      <c r="H125" s="36">
        <v>-114</v>
      </c>
      <c r="I125" s="36">
        <f t="shared" si="2"/>
        <v>36</v>
      </c>
    </row>
  </sheetData>
  <sheetProtection/>
  <mergeCells count="2">
    <mergeCell ref="B5:F5"/>
    <mergeCell ref="B6:F6"/>
  </mergeCells>
  <printOptions/>
  <pageMargins left="0.7874015748031497" right="0.3937007874015748" top="0.5905511811023623" bottom="0.5905511811023623" header="0" footer="0"/>
  <pageSetup horizontalDpi="600" verticalDpi="600" orientation="portrait" paperSize="9" scale="84" r:id="rId1"/>
  <rowBreaks count="4" manualBreakCount="4">
    <brk id="31" max="8" man="1"/>
    <brk id="59" max="8" man="1"/>
    <brk id="85" max="8" man="1"/>
    <brk id="1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23.625" style="0" customWidth="1"/>
    <col min="2" max="2" width="31.25390625" style="0" customWidth="1"/>
    <col min="3" max="3" width="16.00390625" style="0" customWidth="1"/>
    <col min="4" max="4" width="13.00390625" style="0" customWidth="1"/>
    <col min="5" max="5" width="12.25390625" style="0" customWidth="1"/>
  </cols>
  <sheetData>
    <row r="1" spans="1:5" ht="18" customHeight="1">
      <c r="A1" s="83"/>
      <c r="D1" s="1"/>
      <c r="E1" s="90" t="s">
        <v>383</v>
      </c>
    </row>
    <row r="2" ht="12.75">
      <c r="D2" s="1"/>
    </row>
    <row r="3" ht="12.75">
      <c r="D3" s="1"/>
    </row>
    <row r="4" ht="12.75">
      <c r="D4" s="1"/>
    </row>
    <row r="5" spans="1:6" ht="21.75" customHeight="1">
      <c r="A5" s="97" t="s">
        <v>379</v>
      </c>
      <c r="B5" s="97"/>
      <c r="C5" s="97"/>
      <c r="D5" s="97"/>
      <c r="E5" s="88"/>
      <c r="F5" s="88"/>
    </row>
    <row r="6" spans="1:4" ht="27.75" customHeight="1">
      <c r="A6" s="96" t="s">
        <v>349</v>
      </c>
      <c r="B6" s="96"/>
      <c r="C6" s="96"/>
      <c r="D6" s="96"/>
    </row>
    <row r="7" ht="12.75">
      <c r="D7" s="8" t="s">
        <v>0</v>
      </c>
    </row>
    <row r="8" spans="1:5" ht="47.25">
      <c r="A8" s="89" t="s">
        <v>350</v>
      </c>
      <c r="B8" s="89" t="s">
        <v>2</v>
      </c>
      <c r="C8" s="89" t="s">
        <v>375</v>
      </c>
      <c r="D8" s="89" t="s">
        <v>380</v>
      </c>
      <c r="E8" s="89" t="s">
        <v>374</v>
      </c>
    </row>
    <row r="9" spans="1:5" ht="25.5">
      <c r="A9" s="11"/>
      <c r="B9" s="11" t="s">
        <v>351</v>
      </c>
      <c r="C9" s="91">
        <f aca="true" t="shared" si="0" ref="C9:E10">C10</f>
        <v>6180</v>
      </c>
      <c r="D9" s="91">
        <f t="shared" si="0"/>
        <v>-6180</v>
      </c>
      <c r="E9" s="91">
        <f t="shared" si="0"/>
        <v>0</v>
      </c>
    </row>
    <row r="10" spans="1:5" ht="25.5">
      <c r="A10" s="11" t="s">
        <v>352</v>
      </c>
      <c r="B10" s="11" t="s">
        <v>353</v>
      </c>
      <c r="C10" s="92">
        <f t="shared" si="0"/>
        <v>6180</v>
      </c>
      <c r="D10" s="92">
        <f t="shared" si="0"/>
        <v>-6180</v>
      </c>
      <c r="E10" s="92">
        <f t="shared" si="0"/>
        <v>0</v>
      </c>
    </row>
    <row r="11" spans="1:5" ht="25.5">
      <c r="A11" s="33" t="s">
        <v>354</v>
      </c>
      <c r="B11" s="84" t="s">
        <v>355</v>
      </c>
      <c r="C11" s="92">
        <f>C15+C12</f>
        <v>6180</v>
      </c>
      <c r="D11" s="92">
        <f>D15+D12</f>
        <v>-6180</v>
      </c>
      <c r="E11" s="92">
        <f>E15+E12</f>
        <v>0</v>
      </c>
    </row>
    <row r="12" spans="1:5" ht="25.5">
      <c r="A12" s="33" t="s">
        <v>356</v>
      </c>
      <c r="B12" s="84" t="s">
        <v>357</v>
      </c>
      <c r="C12" s="92">
        <f>C13</f>
        <v>-159422</v>
      </c>
      <c r="D12" s="92">
        <f>D13</f>
        <v>14012</v>
      </c>
      <c r="E12" s="92">
        <f aca="true" t="shared" si="1" ref="E12:E17">C12+D12</f>
        <v>-145410</v>
      </c>
    </row>
    <row r="13" spans="1:8" ht="25.5">
      <c r="A13" s="33" t="s">
        <v>358</v>
      </c>
      <c r="B13" s="85" t="s">
        <v>359</v>
      </c>
      <c r="C13" s="93">
        <f>C14</f>
        <v>-159422</v>
      </c>
      <c r="D13" s="93">
        <f>D14</f>
        <v>14012</v>
      </c>
      <c r="E13" s="92">
        <f t="shared" si="1"/>
        <v>-145410</v>
      </c>
      <c r="H13">
        <v>145436.1</v>
      </c>
    </row>
    <row r="14" spans="1:9" ht="76.5">
      <c r="A14" s="33" t="s">
        <v>360</v>
      </c>
      <c r="B14" s="85" t="s">
        <v>361</v>
      </c>
      <c r="C14" s="93">
        <v>-159422</v>
      </c>
      <c r="D14" s="93">
        <v>14012</v>
      </c>
      <c r="E14" s="92">
        <f t="shared" si="1"/>
        <v>-145410</v>
      </c>
      <c r="I14" s="86"/>
    </row>
    <row r="15" spans="1:5" ht="25.5">
      <c r="A15" s="33" t="s">
        <v>362</v>
      </c>
      <c r="B15" s="84" t="s">
        <v>363</v>
      </c>
      <c r="C15" s="92">
        <f>C16</f>
        <v>165602</v>
      </c>
      <c r="D15" s="92">
        <f>D16</f>
        <v>-20192</v>
      </c>
      <c r="E15" s="92">
        <f t="shared" si="1"/>
        <v>145410</v>
      </c>
    </row>
    <row r="16" spans="1:5" ht="25.5">
      <c r="A16" s="33" t="s">
        <v>364</v>
      </c>
      <c r="B16" s="84" t="s">
        <v>365</v>
      </c>
      <c r="C16" s="92">
        <f>C17</f>
        <v>165602</v>
      </c>
      <c r="D16" s="92">
        <f>D17</f>
        <v>-20192</v>
      </c>
      <c r="E16" s="92">
        <f t="shared" si="1"/>
        <v>145410</v>
      </c>
    </row>
    <row r="17" spans="1:5" ht="63.75">
      <c r="A17" s="33" t="s">
        <v>366</v>
      </c>
      <c r="B17" s="85" t="s">
        <v>367</v>
      </c>
      <c r="C17" s="93">
        <v>165602</v>
      </c>
      <c r="D17" s="93">
        <v>-20192</v>
      </c>
      <c r="E17" s="92">
        <f t="shared" si="1"/>
        <v>145410</v>
      </c>
    </row>
  </sheetData>
  <sheetProtection/>
  <mergeCells count="2">
    <mergeCell ref="A6:D6"/>
    <mergeCell ref="A5:D5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Oem</cp:lastModifiedBy>
  <cp:lastPrinted>2011-12-12T06:20:11Z</cp:lastPrinted>
  <dcterms:created xsi:type="dcterms:W3CDTF">2011-07-13T10:08:44Z</dcterms:created>
  <dcterms:modified xsi:type="dcterms:W3CDTF">2011-12-12T06:21:40Z</dcterms:modified>
  <cp:category/>
  <cp:version/>
  <cp:contentType/>
  <cp:contentStatus/>
</cp:coreProperties>
</file>