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1"/>
  </bookViews>
  <sheets>
    <sheet name=" 1 ДОХОДЫ  " sheetId="1" r:id="rId1"/>
    <sheet name="2 РАСХОДЫ  (2)" sheetId="2" r:id="rId2"/>
    <sheet name="Лист1" sheetId="3" r:id="rId3"/>
  </sheets>
  <externalReferences>
    <externalReference r:id="rId6"/>
  </externalReferences>
  <definedNames>
    <definedName name="_edn1" localSheetId="1">'2 РАСХОДЫ  (2)'!#REF!</definedName>
    <definedName name="_edn2" localSheetId="1">'2 РАСХОДЫ  (2)'!#REF!</definedName>
    <definedName name="_edn3" localSheetId="1">'2 РАСХОДЫ  (2)'!#REF!</definedName>
    <definedName name="_ednref1" localSheetId="1">'2 РАСХОДЫ  (2)'!#REF!</definedName>
    <definedName name="_ednref2" localSheetId="1">'2 РАСХОДЫ  (2)'!#REF!</definedName>
    <definedName name="_ednref3" localSheetId="1">'2 РАСХОДЫ  (2)'!#REF!</definedName>
    <definedName name="в" localSheetId="1">#REF!,#REF!,#REF!,#REF!</definedName>
    <definedName name="в">#REF!,#REF!,#REF!,#REF!</definedName>
    <definedName name="_xlnm.Print_Area" localSheetId="0">' 1 ДОХОДЫ  '!$A$1:$D$62</definedName>
    <definedName name="_xlnm.Print_Area" localSheetId="1">'2 РАСХОДЫ  (2)'!$A$1:$G$126</definedName>
  </definedNames>
  <calcPr fullCalcOnLoad="1"/>
</workbook>
</file>

<file path=xl/sharedStrings.xml><?xml version="1.0" encoding="utf-8"?>
<sst xmlns="http://schemas.openxmlformats.org/spreadsheetml/2006/main" count="570" uniqueCount="365">
  <si>
    <t>Приложение 1</t>
  </si>
  <si>
    <t>к Решению Пушкинского муниципального Совета</t>
  </si>
  <si>
    <t>«О бюджете муниципального образования город Пушкин на 2011 год»</t>
  </si>
  <si>
    <t>от 02 декабря 2010 г.   № 70</t>
  </si>
  <si>
    <t>в ред. от 10 февраля 2011г. № 11</t>
  </si>
  <si>
    <t xml:space="preserve"> ДОХОДЫ БЮДЖЕТА МУНИЦИПАЛЬНОГО ОБРАЗОВАНИЯ ГОРОД ПУШКИН НА 2011 ГОД</t>
  </si>
  <si>
    <t>тыс. руб.</t>
  </si>
  <si>
    <t>№ п/п</t>
  </si>
  <si>
    <t xml:space="preserve">Код </t>
  </si>
  <si>
    <t xml:space="preserve">Наименование источника  дохода               </t>
  </si>
  <si>
    <t xml:space="preserve">Сумма </t>
  </si>
  <si>
    <t>ДОХОДЫ  БЮДЖЕТА -  ВСЕГО</t>
  </si>
  <si>
    <t>1.</t>
  </si>
  <si>
    <t>000 1 05 00000 00 0000 000</t>
  </si>
  <si>
    <t xml:space="preserve">НАЛОГИ НА СОВОКУПНЫЙ ДОХОД                        </t>
  </si>
  <si>
    <t>1.1.</t>
  </si>
  <si>
    <t>182  1 05 01000 00 0000 110</t>
  </si>
  <si>
    <t xml:space="preserve">Налог, взимаемый в связи с применением упрощенной системы налогообложения                 </t>
  </si>
  <si>
    <t>1.1.1.</t>
  </si>
  <si>
    <t>182 1 05 01011 01 0000 110</t>
  </si>
  <si>
    <t xml:space="preserve">Налог, взимаемый с налогоплательщиков, выбравших в качестве объекта налогообложения доходы  </t>
  </si>
  <si>
    <t>1.1.2.</t>
  </si>
  <si>
    <t>182 1 05 01012 01 0000 110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</si>
  <si>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</si>
  <si>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1.1.3.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</si>
  <si>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</si>
  <si>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</si>
  <si>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1.1.4.</t>
  </si>
  <si>
    <t>182 1 05 01022 01 0000 110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</si>
  <si>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                </t>
  </si>
  <si>
    <t>1.1.5.</t>
  </si>
  <si>
    <t>182 1 05 01050 01 0000 110</t>
  </si>
  <si>
    <t>Минимальный налог, зачисляемый в бюджеты субъектов Российской Федерации</t>
  </si>
  <si>
    <t>1.2.</t>
  </si>
  <si>
    <t>182 1 05 02010 02 0000 110</t>
  </si>
  <si>
    <t xml:space="preserve">Единый налог на вмененный доход для отдельных видов деятельности </t>
  </si>
  <si>
    <t>1.3.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</si>
  <si>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</si>
  <si>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</si>
  <si>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</si>
  <si>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182 1 06 00000 00 0000 000</t>
  </si>
  <si>
    <t xml:space="preserve">НАЛОГИ НА ИМУЩЕСТВО                               </t>
  </si>
  <si>
    <t>2.1.</t>
  </si>
  <si>
    <t>182 1 06 01000 00 0000 110</t>
  </si>
  <si>
    <t xml:space="preserve">Налоги на имущество физических лиц </t>
  </si>
  <si>
    <t>2.1.1.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</si>
  <si>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</si>
  <si>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</si>
  <si>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3.</t>
  </si>
  <si>
    <t>000 1 09 00000 00 0000 000</t>
  </si>
  <si>
    <t xml:space="preserve">ЗАДОЛЖЕННОСТЬ И ПЕРЕРАСЧЕТЫ ПО ОТМЕНЕННЫМ НАЛОГАМ, СБОРАМ И ИНЫМ ОБЯЗАТЕЛЬНЫМ ПЛАТЕЖАМ  </t>
  </si>
  <si>
    <t>3.1.</t>
  </si>
  <si>
    <t>182 1 09 04000 00 0000 110</t>
  </si>
  <si>
    <t>Налоги на имущество</t>
  </si>
  <si>
    <t>3.1.1.</t>
  </si>
  <si>
    <t>182 1 09 04040 01 0000 110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</si>
  <si>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</si>
  <si>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4.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</si>
  <si>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</si>
  <si>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</si>
  <si>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4.1.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</si>
  <si>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</si>
  <si>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</si>
  <si>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4.1.1.</t>
  </si>
  <si>
    <t xml:space="preserve">830 1 11 05010 02 0000 120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</si>
  <si>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</si>
  <si>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4.1.1.1.</t>
  </si>
  <si>
    <t xml:space="preserve">830 1 11 05010 02 0100 120 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</si>
  <si>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</si>
  <si>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</si>
  <si>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</si>
  <si>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</si>
  <si>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</si>
  <si>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000 1 13 03000 00 0000 130</t>
  </si>
  <si>
    <t>Прочие доходы от оказания платных услуг и компенсации затрат государства</t>
  </si>
  <si>
    <t>5.1.1.</t>
  </si>
  <si>
    <t>867 1 13 03030 03 0000 130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</si>
  <si>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</si>
  <si>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5.1.1.1.</t>
  </si>
  <si>
    <t>867 1 13 03030 03 0100 130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</si>
  <si>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</si>
  <si>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6.</t>
  </si>
  <si>
    <t>000 1 16 00000 00 0000 000</t>
  </si>
  <si>
    <t xml:space="preserve">ШТРАФЫ, САНКЦИИ, ВОЗМЕЩЕНИЕ УЩЕРБА  </t>
  </si>
  <si>
    <t>6.1.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</si>
  <si>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</si>
  <si>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</si>
  <si>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</si>
  <si>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188 1 16 06000 01 0000 140</t>
  </si>
  <si>
    <t>6.3.</t>
  </si>
  <si>
    <t>000 1 16 23000 00 0000 140</t>
  </si>
  <si>
    <t>Доходы от возмещения ущерба при возникновении страховых случаев</t>
  </si>
  <si>
    <t>6.3.1.</t>
  </si>
  <si>
    <t>986 1 16 23030 03 0000 140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</si>
  <si>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</si>
  <si>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6.4.</t>
  </si>
  <si>
    <t>000 1 16 90030 03 0000 140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</si>
  <si>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</si>
  <si>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6.4.1.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</si>
  <si>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</si>
  <si>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</si>
  <si>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6.4.2.</t>
  </si>
  <si>
    <t>807 1 16 90030 03 0100 140</t>
  </si>
  <si>
    <t>6.4.3.</t>
  </si>
  <si>
    <t>808 1 16 90030 03 0100 140</t>
  </si>
  <si>
    <t>6.4.4.</t>
  </si>
  <si>
    <t>839 1 16 90030 03 0100 140</t>
  </si>
  <si>
    <t>6.4.5.</t>
  </si>
  <si>
    <t>861 1 16 90030 03 0100 140</t>
  </si>
  <si>
    <t>6.4.6.</t>
  </si>
  <si>
    <t>861 1 16 90030 03 0200 140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</si>
  <si>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</si>
  <si>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7.</t>
  </si>
  <si>
    <t>000 1 17 00000 00 0000 000</t>
  </si>
  <si>
    <t xml:space="preserve">ПРОЧИЕ НЕНАЛОГОВЫЕ ДОХОДЫ     </t>
  </si>
  <si>
    <t>7.1.</t>
  </si>
  <si>
    <t>986 1 17 01030 03 0000 180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</si>
  <si>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</si>
  <si>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</si>
  <si>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986 1 17 05030 03 0000 180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</si>
  <si>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</si>
  <si>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986 1 17 05030 03 0100 180</t>
  </si>
  <si>
    <t xml:space="preserve">Возврат средств, полученных и не использованных учреждениями и организациями в прошлые годы </t>
  </si>
  <si>
    <t>8.</t>
  </si>
  <si>
    <t>000 2 00 00000 00 0000 000</t>
  </si>
  <si>
    <t xml:space="preserve">БЕЗВОЗМЕЗДНЫЕ ПОСТУПЛЕНИЯ           </t>
  </si>
  <si>
    <t>8.1.</t>
  </si>
  <si>
    <t>986 2 02 01999 03 0000 151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</si>
  <si>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</si>
  <si>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</si>
  <si>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986 2 02 03000 00 0000 151</t>
  </si>
  <si>
    <t>Субвенции бюджетам субъектов Российской Федерации и муниципальных образований</t>
  </si>
  <si>
    <t>8.2.1.</t>
  </si>
  <si>
    <t>986 2 02 03024 03 0000 151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</si>
  <si>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</si>
  <si>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8.2.1.1.</t>
  </si>
  <si>
    <t>986 2 02 03024 03 0100 151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</si>
  <si>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</si>
  <si>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8.2.1.2.</t>
  </si>
  <si>
    <t>986 2 02 03024 03 0200 151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</si>
  <si>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</si>
  <si>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8.2.1.3.</t>
  </si>
  <si>
    <t>986 2 02 03024 03 0300 151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</si>
  <si>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организации и осуществлению  уборки и санитарной очистки территорий</t>
  </si>
  <si>
    <t>8.3.</t>
  </si>
  <si>
    <t>986 2 02 03027 03 0000 151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</si>
  <si>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</si>
  <si>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8.3.1.</t>
  </si>
  <si>
    <t>986 2 02 03027 03 0100 151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</si>
  <si>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</si>
  <si>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8.3.2.</t>
  </si>
  <si>
    <t>986 2 02 03027 03 0200 151</t>
  </si>
  <si>
    <t xml:space="preserve">Субвенции бюджетам  внутригородских муниципальных образований Санкт-Петербурга  на  вознаграждение, причитающееся приемному родителю
</t>
  </si>
  <si>
    <t>8.4.</t>
  </si>
  <si>
    <t>986 2 08 00000 00 0000 180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</si>
  <si>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</si>
  <si>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8.4.1.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</si>
  <si>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</si>
  <si>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</si>
  <si>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Приложение 2</t>
  </si>
  <si>
    <t>в ред. от 29 декабря 2010 г. № 84</t>
  </si>
  <si>
    <t>в ред. от 10 февраля 2011 г. № 11</t>
  </si>
  <si>
    <t>ВЕДОМСТВЕННАЯ СТРУКТУРА РАСХОДОВ БЮДЖЕТА МУНИЦИПАЛЬНОГО ОБРАЗОВАНИЯ ГОРОД ПУШКИН НА 2011 ГОД</t>
  </si>
  <si>
    <t>Наименование</t>
  </si>
  <si>
    <t>ГРБС</t>
  </si>
  <si>
    <t>Раздел, подраздел</t>
  </si>
  <si>
    <t>Целевая статья</t>
  </si>
  <si>
    <t>Вид расходов</t>
  </si>
  <si>
    <t>Сумма</t>
  </si>
  <si>
    <t>РАСХОДЫ БЮДЖЕТА - ВСЕГО</t>
  </si>
  <si>
    <t>I</t>
  </si>
  <si>
    <t>ПУШКИНСКИЙ МУНИЦИПАЛЬНЫЙ СОВЕТ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</si>
  <si>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</si>
  <si>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</si>
  <si>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</si>
  <si>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</si>
  <si>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</si>
  <si>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</si>
  <si>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</si>
  <si>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</si>
  <si>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</si>
  <si>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</si>
  <si>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</si>
  <si>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</si>
  <si>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 xml:space="preserve">Выполнение функций органами местного самоуправления </t>
  </si>
  <si>
    <t>1.2.2.</t>
  </si>
  <si>
    <t>Депутаты, осуществляющие свою деятельность на постоянной основе</t>
  </si>
  <si>
    <t>002 03 01</t>
  </si>
  <si>
    <t>1.2.3.</t>
  </si>
  <si>
    <t>Компенсация депутатам, осуществляющим свои полномочия  на непостоянной основе</t>
  </si>
  <si>
    <t>002 03 02</t>
  </si>
  <si>
    <t>II.</t>
  </si>
  <si>
    <t>МЕСТНАЯ АДМИНИСТРАЦИЯ Г. ПУШКИНА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</si>
  <si>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</si>
  <si>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</si>
  <si>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</si>
  <si>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</si>
  <si>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002 04 00</t>
  </si>
  <si>
    <t>1.3.2.</t>
  </si>
  <si>
    <t xml:space="preserve">Центральный аппарат </t>
  </si>
  <si>
    <t>002 05 00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</si>
  <si>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</si>
  <si>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</si>
  <si>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002 05 01</t>
  </si>
  <si>
    <t>1.3.2.2.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</si>
  <si>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</si>
  <si>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002 05 02</t>
  </si>
  <si>
    <t xml:space="preserve">Выполнение отдельных государственных полномочий за счет субвенций из фонда компенсаций Санкт-Петербурга </t>
  </si>
  <si>
    <t>1.4.</t>
  </si>
  <si>
    <t>Резервные фонды</t>
  </si>
  <si>
    <t>0111</t>
  </si>
  <si>
    <t>1.4.1.</t>
  </si>
  <si>
    <t xml:space="preserve">Резервный фонд местной администрации </t>
  </si>
  <si>
    <t>070 01 00</t>
  </si>
  <si>
    <t>Прочие расходы</t>
  </si>
  <si>
    <t>013</t>
  </si>
  <si>
    <t>1.5.</t>
  </si>
  <si>
    <t>Другие общегосударственные вопросы</t>
  </si>
  <si>
    <t>0113</t>
  </si>
  <si>
    <t>1.5.1.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</si>
  <si>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</si>
  <si>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</si>
  <si>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500</t>
  </si>
  <si>
    <t>1.5.2.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</si>
  <si>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</si>
  <si>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</si>
  <si>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</t>
  </si>
  <si>
    <t>019</t>
  </si>
  <si>
    <t>1.5.3.</t>
  </si>
  <si>
    <t>Размещение муниципального заказа</t>
  </si>
  <si>
    <t>092 04 00</t>
  </si>
  <si>
    <t>1.5.4.</t>
  </si>
  <si>
    <t>Выполнение других обязательств государства</t>
  </si>
  <si>
    <t>092 05 00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</si>
  <si>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</si>
  <si>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</si>
  <si>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</si>
  <si>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</si>
  <si>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</si>
  <si>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</si>
  <si>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</si>
  <si>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</si>
  <si>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</si>
  <si>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</si>
  <si>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</si>
  <si>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</si>
  <si>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НАЦИОНАЛЬНАЯ ЭКОНОМИКА</t>
  </si>
  <si>
    <t>0400</t>
  </si>
  <si>
    <t>Другие вопросы в области национальной экономики</t>
  </si>
  <si>
    <t>0412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</si>
  <si>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</si>
  <si>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</si>
  <si>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ЖИЛИЩНО-КОММУНАЛЬНОЕ ХОЗЯЙСТВО</t>
  </si>
  <si>
    <t>0500</t>
  </si>
  <si>
    <t>Благоустройство</t>
  </si>
  <si>
    <t>0503</t>
  </si>
  <si>
    <t>Уборка и санитарная очистка территории в соответствии с адресными программами, утвержденными администрациями районов</t>
  </si>
  <si>
    <t>600 01 01</t>
  </si>
  <si>
    <t>4.1.2.</t>
  </si>
  <si>
    <t xml:space="preserve">Муниципальная целевая программа по комплексному  благоустройству территории муниципального образования   </t>
  </si>
  <si>
    <t>795 01 00</t>
  </si>
  <si>
    <t>4.1.3.</t>
  </si>
  <si>
    <t>Оборудование контейнерных площадок на территориях дворов</t>
  </si>
  <si>
    <t>600 02 01</t>
  </si>
  <si>
    <t>4.1.4.</t>
  </si>
  <si>
    <t>600 02 02</t>
  </si>
  <si>
    <t>4.1.5.</t>
  </si>
  <si>
    <t>Организация сбора и вывоза бытовых отходов и мусора с территории частного жилого фонда</t>
  </si>
  <si>
    <t>600 02 03</t>
  </si>
  <si>
    <t>4.1.6.</t>
  </si>
  <si>
    <t>Озеленение придомовых территорий и территорий дворов и учет зеленых насаждений</t>
  </si>
  <si>
    <t>600 03 01</t>
  </si>
  <si>
    <t>4.1.7.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</si>
  <si>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</si>
  <si>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</si>
  <si>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4.1.8.</t>
  </si>
  <si>
    <t>Организация установки указателей с наименованиями улиц и номерами домов</t>
  </si>
  <si>
    <t>600 04 01</t>
  </si>
  <si>
    <t>4.1.9.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</si>
  <si>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</si>
  <si>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600 04 02</t>
  </si>
  <si>
    <t>4.1.10.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</si>
  <si>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</si>
  <si>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600 05 01</t>
  </si>
  <si>
    <t>4.1.11.</t>
  </si>
  <si>
    <t>Участие во временном трудоустройстве несовершеннолетних (14-18 лет) безработных граждан</t>
  </si>
  <si>
    <t>795 05 00</t>
  </si>
  <si>
    <t>4.1.12.</t>
  </si>
  <si>
    <t>Участие в проведении оплачиваемых общественных работ</t>
  </si>
  <si>
    <t>795 06 00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</si>
  <si>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</si>
  <si>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</si>
  <si>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</si>
  <si>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</si>
  <si>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</si>
  <si>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410 01  00</t>
  </si>
  <si>
    <t>410 01 00</t>
  </si>
  <si>
    <t>ОБРАЗОВАНИЕ</t>
  </si>
  <si>
    <t>0700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</si>
  <si>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</si>
  <si>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</si>
  <si>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</si>
  <si>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</si>
  <si>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</si>
  <si>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</si>
  <si>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</si>
  <si>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</si>
  <si>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6.1.3.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</si>
  <si>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"Толерантность" </t>
  </si>
  <si>
    <t>795 02 00</t>
  </si>
  <si>
    <t>6.1.4.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</si>
  <si>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</si>
  <si>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>795 03 00</t>
  </si>
  <si>
    <t>6.1.5.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</si>
  <si>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</si>
  <si>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795 04 00</t>
  </si>
  <si>
    <t>КУЛЬТУРА И КИНЕМАТОГРАФИЯ</t>
  </si>
  <si>
    <t>0800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</si>
  <si>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</si>
  <si>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</si>
  <si>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</si>
  <si>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</si>
  <si>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</si>
  <si>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</si>
  <si>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</si>
  <si>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450 02 00</t>
  </si>
  <si>
    <t>8</t>
  </si>
  <si>
    <t xml:space="preserve"> СОЦИАЛЬНАЯ ПОЛИТИКА</t>
  </si>
  <si>
    <t>Охрана семьи и детства</t>
  </si>
  <si>
    <t>1004</t>
  </si>
  <si>
    <t>8.1.1.</t>
  </si>
  <si>
    <t>Содержание ребенка в семье опекуна и приемной семье</t>
  </si>
  <si>
    <t>520 13 01</t>
  </si>
  <si>
    <t>8.1.2.</t>
  </si>
  <si>
    <t>Вознаграждение приемным родителям</t>
  </si>
  <si>
    <t>520 13 02</t>
  </si>
  <si>
    <t>8.1.3.</t>
  </si>
  <si>
    <t>Организация и осуществление деятельности по опеке и попечительству</t>
  </si>
  <si>
    <t>002 05 03</t>
  </si>
  <si>
    <t xml:space="preserve"> ФИЗИЧЕСКАЯ КУЛЬТУРА И СПОРТ</t>
  </si>
  <si>
    <t>1100</t>
  </si>
  <si>
    <t>9.1.</t>
  </si>
  <si>
    <t>Массовый спорт</t>
  </si>
  <si>
    <t>1102</t>
  </si>
  <si>
    <t>9.1.1.</t>
  </si>
  <si>
    <t>Содержание муниципальных учреждений массового спорта</t>
  </si>
  <si>
    <t>512 99 00</t>
  </si>
  <si>
    <t>Выполнение функций бюджетными учреждениями</t>
  </si>
  <si>
    <t>001</t>
  </si>
  <si>
    <t>9.1..2</t>
  </si>
  <si>
    <t>Создание условий для развития на территории муниципального образования массового спорта</t>
  </si>
  <si>
    <t>512 01 00</t>
  </si>
  <si>
    <t>СРЕДСТВА МАССОВОЙ ИНФОРМАЦИИ</t>
  </si>
  <si>
    <t>10.1.</t>
  </si>
  <si>
    <t>Периодическая печать и издательства</t>
  </si>
  <si>
    <t>1200</t>
  </si>
  <si>
    <t>10.1.1.</t>
  </si>
  <si>
    <t xml:space="preserve">Периодические издания, учрежденные представительными органами местного самоуправления </t>
  </si>
  <si>
    <t>1202</t>
  </si>
  <si>
    <t>457 01 00</t>
  </si>
  <si>
    <t>10.1.2.</t>
  </si>
  <si>
    <t xml:space="preserve">Опубликование муниципальных правовых актов в средствах массовой информации </t>
  </si>
  <si>
    <t>457 02 00</t>
  </si>
  <si>
    <t>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</si>
  <si>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в ред. от 02 июня   2011 г. № 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</si>
</sst>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Courier New"/>
      <family val="3"/>
    </font>
    <font>
      <b/>
      <sz val="10"/>
      <color indexed="17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justify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7" borderId="10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vertical="top" wrapText="1"/>
    </xf>
    <xf numFmtId="164" fontId="3" fillId="7" borderId="10" xfId="0" applyNumberFormat="1" applyFont="1" applyFill="1" applyBorder="1" applyAlignment="1">
      <alignment vertical="top" wrapText="1"/>
    </xf>
    <xf numFmtId="9" fontId="3" fillId="24" borderId="0" xfId="55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justify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center" vertical="justify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justify" wrapText="1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vertical="justify" wrapText="1"/>
    </xf>
    <xf numFmtId="0" fontId="3" fillId="7" borderId="10" xfId="0" applyFont="1" applyFill="1" applyBorder="1" applyAlignment="1">
      <alignment horizontal="center" vertical="top" wrapText="1"/>
    </xf>
    <xf numFmtId="164" fontId="3" fillId="7" borderId="10" xfId="0" applyNumberFormat="1" applyFont="1" applyFill="1" applyBorder="1" applyAlignment="1">
      <alignment horizontal="center" vertical="justify" wrapText="1"/>
    </xf>
    <xf numFmtId="0" fontId="3" fillId="3" borderId="10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vertical="justify" wrapText="1"/>
    </xf>
    <xf numFmtId="0" fontId="3" fillId="3" borderId="10" xfId="0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justify" wrapText="1"/>
    </xf>
    <xf numFmtId="164" fontId="0" fillId="0" borderId="0" xfId="0" applyNumberFormat="1" applyAlignment="1">
      <alignment/>
    </xf>
    <xf numFmtId="0" fontId="3" fillId="22" borderId="10" xfId="0" applyFont="1" applyFill="1" applyBorder="1" applyAlignment="1">
      <alignment horizontal="center" vertical="justify"/>
    </xf>
    <xf numFmtId="0" fontId="3" fillId="22" borderId="10" xfId="0" applyFont="1" applyFill="1" applyBorder="1" applyAlignment="1">
      <alignment vertical="justify" wrapText="1"/>
    </xf>
    <xf numFmtId="0" fontId="3" fillId="22" borderId="10" xfId="0" applyFont="1" applyFill="1" applyBorder="1" applyAlignment="1">
      <alignment horizontal="center" vertical="top" wrapText="1"/>
    </xf>
    <xf numFmtId="49" fontId="3" fillId="22" borderId="10" xfId="0" applyNumberFormat="1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center" vertical="top"/>
    </xf>
    <xf numFmtId="164" fontId="3" fillId="22" borderId="10" xfId="0" applyNumberFormat="1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justify"/>
    </xf>
    <xf numFmtId="164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justify"/>
    </xf>
    <xf numFmtId="49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164" fontId="2" fillId="3" borderId="10" xfId="0" applyNumberFormat="1" applyFont="1" applyFill="1" applyBorder="1" applyAlignment="1">
      <alignment vertical="justify"/>
    </xf>
    <xf numFmtId="164" fontId="3" fillId="22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justify"/>
    </xf>
    <xf numFmtId="14" fontId="2" fillId="0" borderId="10" xfId="0" applyNumberFormat="1" applyFont="1" applyBorder="1" applyAlignment="1">
      <alignment horizontal="center" vertical="justify"/>
    </xf>
    <xf numFmtId="14" fontId="3" fillId="0" borderId="10" xfId="0" applyNumberFormat="1" applyFont="1" applyBorder="1" applyAlignment="1">
      <alignment horizontal="center" vertical="justify"/>
    </xf>
    <xf numFmtId="164" fontId="2" fillId="0" borderId="10" xfId="0" applyNumberFormat="1" applyFont="1" applyBorder="1" applyAlignment="1">
      <alignment horizontal="right" vertical="justify"/>
    </xf>
    <xf numFmtId="49" fontId="3" fillId="22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6" fontId="2" fillId="0" borderId="10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 wrapText="1"/>
    </xf>
    <xf numFmtId="49" fontId="3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Normal="75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8.625" style="0" customWidth="1"/>
    <col min="2" max="2" width="24.25390625" style="0" customWidth="1"/>
    <col min="3" max="3" width="49.875" style="1" customWidth="1"/>
    <col min="4" max="4" width="11.75390625" style="0" customWidth="1"/>
    <col min="5" max="5" width="10.625" style="0" customWidth="1"/>
  </cols>
  <sheetData>
    <row r="1" spans="4:5" ht="12.75">
      <c r="D1" s="2" t="s">
        <v>0</v>
      </c>
      <c r="E1" s="2"/>
    </row>
    <row r="2" spans="3:5" ht="12.75">
      <c r="C2" s="3"/>
      <c r="D2" s="2" t="s">
        <v>1</v>
      </c>
      <c r="E2" s="2"/>
    </row>
    <row r="3" spans="3:5" ht="12.75">
      <c r="C3" s="3"/>
      <c r="D3" s="2" t="s">
        <v>2</v>
      </c>
      <c r="E3" s="2"/>
    </row>
    <row r="4" spans="3:5" ht="15.75" customHeight="1">
      <c r="C4" s="3"/>
      <c r="D4" s="2" t="s">
        <v>3</v>
      </c>
      <c r="E4" s="2"/>
    </row>
    <row r="5" spans="3:5" ht="15.75" customHeight="1">
      <c r="C5" s="3"/>
      <c r="D5" s="2" t="s">
        <v>4</v>
      </c>
      <c r="E5" s="2"/>
    </row>
    <row r="6" spans="3:5" ht="13.5" customHeight="1">
      <c r="C6" s="3"/>
      <c r="D6" s="2" t="s">
        <v>364</v>
      </c>
      <c r="E6" s="2"/>
    </row>
    <row r="7" spans="3:5" ht="33" customHeight="1">
      <c r="C7" s="98" t="s">
        <v>5</v>
      </c>
      <c r="D7" s="98"/>
      <c r="E7" s="4"/>
    </row>
    <row r="8" spans="3:5" ht="11.25" customHeight="1">
      <c r="C8" s="3"/>
      <c r="D8" s="5" t="s">
        <v>6</v>
      </c>
      <c r="E8" s="5"/>
    </row>
    <row r="9" spans="1:5" ht="20.25" customHeight="1">
      <c r="A9" s="6" t="s">
        <v>7</v>
      </c>
      <c r="B9" s="7" t="s">
        <v>8</v>
      </c>
      <c r="C9" s="6" t="s">
        <v>9</v>
      </c>
      <c r="D9" s="8" t="s">
        <v>10</v>
      </c>
      <c r="E9" s="9"/>
    </row>
    <row r="10" spans="1:5" s="14" customFormat="1" ht="12.75">
      <c r="A10" s="10">
        <v>1</v>
      </c>
      <c r="B10" s="11">
        <v>2</v>
      </c>
      <c r="C10" s="10">
        <v>3</v>
      </c>
      <c r="D10" s="12">
        <v>4</v>
      </c>
      <c r="E10" s="13"/>
    </row>
    <row r="11" spans="1:5" ht="12.75">
      <c r="A11" s="15"/>
      <c r="B11" s="16"/>
      <c r="C11" s="17" t="s">
        <v>11</v>
      </c>
      <c r="D11" s="18">
        <f>D12+D21+D27+D31+D35+D51+D47+D24</f>
        <v>147422.04</v>
      </c>
      <c r="E11" s="19"/>
    </row>
    <row r="12" spans="1:5" ht="12.75">
      <c r="A12" s="6" t="s">
        <v>12</v>
      </c>
      <c r="B12" s="20" t="s">
        <v>13</v>
      </c>
      <c r="C12" s="21" t="s">
        <v>14</v>
      </c>
      <c r="D12" s="22">
        <f>D13+D19+D20</f>
        <v>34973</v>
      </c>
      <c r="E12" s="23"/>
    </row>
    <row r="13" spans="1:5" ht="25.5">
      <c r="A13" s="6" t="s">
        <v>15</v>
      </c>
      <c r="B13" s="20" t="s">
        <v>16</v>
      </c>
      <c r="C13" s="21" t="s">
        <v>17</v>
      </c>
      <c r="D13" s="24">
        <f>SUM(D14:D18)</f>
        <v>23473</v>
      </c>
      <c r="E13" s="25"/>
    </row>
    <row r="14" spans="1:5" ht="25.5">
      <c r="A14" s="10" t="s">
        <v>18</v>
      </c>
      <c r="B14" s="26" t="s">
        <v>19</v>
      </c>
      <c r="C14" s="27" t="s">
        <v>20</v>
      </c>
      <c r="D14" s="28">
        <v>9000</v>
      </c>
      <c r="E14" s="29"/>
    </row>
    <row r="15" spans="1:5" ht="38.25">
      <c r="A15" s="10" t="s">
        <v>21</v>
      </c>
      <c r="B15" s="26" t="s">
        <v>22</v>
      </c>
      <c r="C15" s="27" t="s">
        <v>23</v>
      </c>
      <c r="D15" s="28">
        <f>1516+8000</f>
        <v>9516</v>
      </c>
      <c r="E15" s="29"/>
    </row>
    <row r="16" spans="1:5" ht="38.25">
      <c r="A16" s="10" t="s">
        <v>24</v>
      </c>
      <c r="B16" s="26" t="s">
        <v>25</v>
      </c>
      <c r="C16" s="27" t="s">
        <v>26</v>
      </c>
      <c r="D16" s="28">
        <v>3000</v>
      </c>
      <c r="E16" s="29"/>
    </row>
    <row r="17" spans="1:5" ht="51">
      <c r="A17" s="10" t="s">
        <v>27</v>
      </c>
      <c r="B17" s="26" t="s">
        <v>28</v>
      </c>
      <c r="C17" s="27" t="s">
        <v>29</v>
      </c>
      <c r="D17" s="28">
        <f>557+1100</f>
        <v>1657</v>
      </c>
      <c r="E17" s="29"/>
    </row>
    <row r="18" spans="1:5" ht="25.5">
      <c r="A18" s="10" t="s">
        <v>30</v>
      </c>
      <c r="B18" s="26" t="s">
        <v>31</v>
      </c>
      <c r="C18" s="27" t="s">
        <v>32</v>
      </c>
      <c r="D18" s="28">
        <v>300</v>
      </c>
      <c r="E18" s="29"/>
    </row>
    <row r="19" spans="1:5" ht="25.5">
      <c r="A19" s="6" t="s">
        <v>33</v>
      </c>
      <c r="B19" s="20" t="s">
        <v>34</v>
      </c>
      <c r="C19" s="21" t="s">
        <v>35</v>
      </c>
      <c r="D19" s="24">
        <f>9000-5000</f>
        <v>4000</v>
      </c>
      <c r="E19" s="25"/>
    </row>
    <row r="20" spans="1:5" ht="38.25">
      <c r="A20" s="6" t="s">
        <v>36</v>
      </c>
      <c r="B20" s="20" t="s">
        <v>37</v>
      </c>
      <c r="C20" s="21" t="s">
        <v>38</v>
      </c>
      <c r="D20" s="24">
        <v>7500</v>
      </c>
      <c r="E20" s="25"/>
    </row>
    <row r="21" spans="1:5" ht="15.75" customHeight="1">
      <c r="A21" s="6" t="s">
        <v>39</v>
      </c>
      <c r="B21" s="20" t="s">
        <v>40</v>
      </c>
      <c r="C21" s="21" t="s">
        <v>41</v>
      </c>
      <c r="D21" s="22">
        <f>D22</f>
        <v>4358.72</v>
      </c>
      <c r="E21" s="23"/>
    </row>
    <row r="22" spans="1:5" ht="12.75">
      <c r="A22" s="6" t="s">
        <v>42</v>
      </c>
      <c r="B22" s="20" t="s">
        <v>43</v>
      </c>
      <c r="C22" s="21" t="s">
        <v>44</v>
      </c>
      <c r="D22" s="24">
        <f>D23</f>
        <v>4358.72</v>
      </c>
      <c r="E22" s="25"/>
    </row>
    <row r="23" spans="1:5" ht="67.5" customHeight="1">
      <c r="A23" s="10" t="s">
        <v>45</v>
      </c>
      <c r="B23" s="26" t="s">
        <v>46</v>
      </c>
      <c r="C23" s="27" t="s">
        <v>47</v>
      </c>
      <c r="D23" s="28">
        <f>20560*1.06*20%</f>
        <v>4358.72</v>
      </c>
      <c r="E23" s="29"/>
    </row>
    <row r="24" spans="1:5" ht="38.25">
      <c r="A24" s="6" t="s">
        <v>48</v>
      </c>
      <c r="B24" s="20" t="s">
        <v>49</v>
      </c>
      <c r="C24" s="21" t="s">
        <v>50</v>
      </c>
      <c r="D24" s="22">
        <f>D25</f>
        <v>32</v>
      </c>
      <c r="E24" s="29"/>
    </row>
    <row r="25" spans="1:5" ht="12.75">
      <c r="A25" s="6" t="s">
        <v>51</v>
      </c>
      <c r="B25" s="20" t="s">
        <v>52</v>
      </c>
      <c r="C25" s="21" t="s">
        <v>53</v>
      </c>
      <c r="D25" s="24">
        <f>D26</f>
        <v>32</v>
      </c>
      <c r="E25" s="29"/>
    </row>
    <row r="26" spans="1:5" ht="41.25" customHeight="1">
      <c r="A26" s="10" t="s">
        <v>54</v>
      </c>
      <c r="B26" s="26" t="s">
        <v>55</v>
      </c>
      <c r="C26" s="27" t="s">
        <v>56</v>
      </c>
      <c r="D26" s="28">
        <f>12+20</f>
        <v>32</v>
      </c>
      <c r="E26" s="29"/>
    </row>
    <row r="27" spans="1:5" ht="38.25">
      <c r="A27" s="6" t="s">
        <v>57</v>
      </c>
      <c r="B27" s="20" t="s">
        <v>58</v>
      </c>
      <c r="C27" s="21" t="s">
        <v>59</v>
      </c>
      <c r="D27" s="22">
        <f>D28</f>
        <v>43036</v>
      </c>
      <c r="E27" s="23"/>
    </row>
    <row r="28" spans="1:5" ht="63.75">
      <c r="A28" s="6" t="s">
        <v>60</v>
      </c>
      <c r="B28" s="20" t="s">
        <v>61</v>
      </c>
      <c r="C28" s="21" t="s">
        <v>62</v>
      </c>
      <c r="D28" s="24">
        <f>D29</f>
        <v>43036</v>
      </c>
      <c r="E28" s="25"/>
    </row>
    <row r="29" spans="1:5" ht="76.5">
      <c r="A29" s="10" t="s">
        <v>63</v>
      </c>
      <c r="B29" s="26" t="s">
        <v>64</v>
      </c>
      <c r="C29" s="27" t="s">
        <v>65</v>
      </c>
      <c r="D29" s="30">
        <f>D30</f>
        <v>43036</v>
      </c>
      <c r="E29" s="31"/>
    </row>
    <row r="30" spans="1:5" ht="51">
      <c r="A30" s="10" t="s">
        <v>66</v>
      </c>
      <c r="B30" s="26" t="s">
        <v>67</v>
      </c>
      <c r="C30" s="27" t="s">
        <v>68</v>
      </c>
      <c r="D30" s="30">
        <f>40600*1.06</f>
        <v>43036</v>
      </c>
      <c r="E30" s="31"/>
    </row>
    <row r="31" spans="1:5" ht="25.5">
      <c r="A31" s="6" t="s">
        <v>69</v>
      </c>
      <c r="B31" s="20" t="s">
        <v>70</v>
      </c>
      <c r="C31" s="21" t="s">
        <v>71</v>
      </c>
      <c r="D31" s="22">
        <f>D32</f>
        <v>4316.320000000001</v>
      </c>
      <c r="E31" s="23"/>
    </row>
    <row r="32" spans="1:5" ht="25.5">
      <c r="A32" s="6" t="s">
        <v>72</v>
      </c>
      <c r="B32" s="20" t="s">
        <v>73</v>
      </c>
      <c r="C32" s="21" t="s">
        <v>74</v>
      </c>
      <c r="D32" s="24">
        <f>D33</f>
        <v>4316.320000000001</v>
      </c>
      <c r="E32" s="25"/>
    </row>
    <row r="33" spans="1:5" ht="76.5">
      <c r="A33" s="10" t="s">
        <v>75</v>
      </c>
      <c r="B33" s="26" t="s">
        <v>76</v>
      </c>
      <c r="C33" s="27" t="s">
        <v>77</v>
      </c>
      <c r="D33" s="28">
        <f>D34</f>
        <v>4316.320000000001</v>
      </c>
      <c r="E33" s="29"/>
    </row>
    <row r="34" spans="1:5" ht="63.75">
      <c r="A34" s="10" t="s">
        <v>78</v>
      </c>
      <c r="B34" s="26" t="s">
        <v>79</v>
      </c>
      <c r="C34" s="27" t="s">
        <v>80</v>
      </c>
      <c r="D34" s="28">
        <f>4072*1.06</f>
        <v>4316.320000000001</v>
      </c>
      <c r="E34" s="29"/>
    </row>
    <row r="35" spans="1:5" ht="12.75">
      <c r="A35" s="6" t="s">
        <v>81</v>
      </c>
      <c r="B35" s="20" t="s">
        <v>82</v>
      </c>
      <c r="C35" s="21" t="s">
        <v>83</v>
      </c>
      <c r="D35" s="22">
        <f>D36+D37+D38+D40</f>
        <v>5936</v>
      </c>
      <c r="E35" s="23"/>
    </row>
    <row r="36" spans="1:5" ht="63.75">
      <c r="A36" s="32" t="s">
        <v>84</v>
      </c>
      <c r="B36" s="20" t="s">
        <v>85</v>
      </c>
      <c r="C36" s="21" t="s">
        <v>86</v>
      </c>
      <c r="D36" s="24">
        <v>700</v>
      </c>
      <c r="E36" s="25"/>
    </row>
    <row r="37" spans="1:5" ht="63.75">
      <c r="A37" s="6" t="s">
        <v>87</v>
      </c>
      <c r="B37" s="20" t="s">
        <v>88</v>
      </c>
      <c r="C37" s="21" t="s">
        <v>86</v>
      </c>
      <c r="D37" s="24">
        <v>169.2</v>
      </c>
      <c r="E37" s="25"/>
    </row>
    <row r="38" spans="1:5" ht="25.5">
      <c r="A38" s="6" t="s">
        <v>89</v>
      </c>
      <c r="B38" s="20" t="s">
        <v>90</v>
      </c>
      <c r="C38" s="21" t="s">
        <v>91</v>
      </c>
      <c r="D38" s="24">
        <f>D39</f>
        <v>137.8</v>
      </c>
      <c r="E38" s="25"/>
    </row>
    <row r="39" spans="1:5" ht="84" customHeight="1">
      <c r="A39" s="10" t="s">
        <v>92</v>
      </c>
      <c r="B39" s="26" t="s">
        <v>93</v>
      </c>
      <c r="C39" s="27" t="s">
        <v>94</v>
      </c>
      <c r="D39" s="28">
        <f>130*1.06</f>
        <v>137.8</v>
      </c>
      <c r="E39" s="29"/>
    </row>
    <row r="40" spans="1:5" ht="63.75">
      <c r="A40" s="6" t="s">
        <v>95</v>
      </c>
      <c r="B40" s="20" t="s">
        <v>96</v>
      </c>
      <c r="C40" s="21" t="s">
        <v>97</v>
      </c>
      <c r="D40" s="24">
        <f>SUM(D41:D46)</f>
        <v>4929</v>
      </c>
      <c r="E40" s="25"/>
    </row>
    <row r="41" spans="1:5" ht="51">
      <c r="A41" s="10" t="s">
        <v>98</v>
      </c>
      <c r="B41" s="26" t="s">
        <v>99</v>
      </c>
      <c r="C41" s="27" t="s">
        <v>100</v>
      </c>
      <c r="D41" s="28">
        <v>3769</v>
      </c>
      <c r="E41" s="29"/>
    </row>
    <row r="42" spans="1:5" ht="51">
      <c r="A42" s="10" t="s">
        <v>101</v>
      </c>
      <c r="B42" s="26" t="s">
        <v>102</v>
      </c>
      <c r="C42" s="27" t="s">
        <v>100</v>
      </c>
      <c r="D42" s="28">
        <f>500*1.06</f>
        <v>530</v>
      </c>
      <c r="E42" s="29"/>
    </row>
    <row r="43" spans="1:5" ht="51">
      <c r="A43" s="10" t="s">
        <v>103</v>
      </c>
      <c r="B43" s="26" t="s">
        <v>104</v>
      </c>
      <c r="C43" s="27" t="s">
        <v>100</v>
      </c>
      <c r="D43" s="28">
        <v>50</v>
      </c>
      <c r="E43" s="29"/>
    </row>
    <row r="44" spans="1:5" ht="51">
      <c r="A44" s="10" t="s">
        <v>105</v>
      </c>
      <c r="B44" s="26" t="s">
        <v>106</v>
      </c>
      <c r="C44" s="27" t="s">
        <v>100</v>
      </c>
      <c r="D44" s="28">
        <v>50</v>
      </c>
      <c r="E44" s="29"/>
    </row>
    <row r="45" spans="1:5" ht="51">
      <c r="A45" s="10" t="s">
        <v>107</v>
      </c>
      <c r="B45" s="26" t="s">
        <v>108</v>
      </c>
      <c r="C45" s="27" t="s">
        <v>100</v>
      </c>
      <c r="D45" s="28">
        <f>450*1.06</f>
        <v>477</v>
      </c>
      <c r="E45" s="29"/>
    </row>
    <row r="46" spans="1:5" ht="51">
      <c r="A46" s="10" t="s">
        <v>109</v>
      </c>
      <c r="B46" s="26" t="s">
        <v>110</v>
      </c>
      <c r="C46" s="27" t="s">
        <v>111</v>
      </c>
      <c r="D46" s="28">
        <f>50*1.06</f>
        <v>53</v>
      </c>
      <c r="E46" s="29"/>
    </row>
    <row r="47" spans="1:5" ht="12.75">
      <c r="A47" s="6" t="s">
        <v>112</v>
      </c>
      <c r="B47" s="20" t="s">
        <v>113</v>
      </c>
      <c r="C47" s="21" t="s">
        <v>114</v>
      </c>
      <c r="D47" s="22">
        <f>D48+D49</f>
        <v>2</v>
      </c>
      <c r="E47" s="23"/>
    </row>
    <row r="48" spans="1:5" ht="38.25">
      <c r="A48" s="6" t="s">
        <v>115</v>
      </c>
      <c r="B48" s="20" t="s">
        <v>116</v>
      </c>
      <c r="C48" s="21" t="s">
        <v>117</v>
      </c>
      <c r="D48" s="24">
        <v>1</v>
      </c>
      <c r="E48" s="25"/>
    </row>
    <row r="49" spans="1:5" ht="38.25" customHeight="1">
      <c r="A49" s="6" t="s">
        <v>118</v>
      </c>
      <c r="B49" s="20" t="s">
        <v>119</v>
      </c>
      <c r="C49" s="21" t="s">
        <v>120</v>
      </c>
      <c r="D49" s="24">
        <f>D50</f>
        <v>1</v>
      </c>
      <c r="E49" s="25"/>
    </row>
    <row r="50" spans="1:5" ht="27" customHeight="1">
      <c r="A50" s="10"/>
      <c r="B50" s="26" t="s">
        <v>121</v>
      </c>
      <c r="C50" s="27" t="s">
        <v>122</v>
      </c>
      <c r="D50" s="33">
        <v>1</v>
      </c>
      <c r="E50" s="25"/>
    </row>
    <row r="51" spans="1:5" ht="12.75">
      <c r="A51" s="6" t="s">
        <v>123</v>
      </c>
      <c r="B51" s="20" t="s">
        <v>124</v>
      </c>
      <c r="C51" s="21" t="s">
        <v>125</v>
      </c>
      <c r="D51" s="22">
        <f>D52+D53+D61</f>
        <v>54768</v>
      </c>
      <c r="E51" s="23"/>
    </row>
    <row r="52" spans="1:5" ht="38.25">
      <c r="A52" s="6" t="s">
        <v>126</v>
      </c>
      <c r="B52" s="20" t="s">
        <v>127</v>
      </c>
      <c r="C52" s="21" t="s">
        <v>128</v>
      </c>
      <c r="D52" s="24">
        <v>0</v>
      </c>
      <c r="E52" s="25"/>
    </row>
    <row r="53" spans="1:5" ht="25.5">
      <c r="A53" s="6" t="s">
        <v>129</v>
      </c>
      <c r="B53" s="20" t="s">
        <v>130</v>
      </c>
      <c r="C53" s="21" t="s">
        <v>131</v>
      </c>
      <c r="D53" s="24">
        <f>D54+D58</f>
        <v>54884.3</v>
      </c>
      <c r="E53" s="25"/>
    </row>
    <row r="54" spans="1:5" ht="51">
      <c r="A54" s="6" t="s">
        <v>132</v>
      </c>
      <c r="B54" s="20" t="s">
        <v>133</v>
      </c>
      <c r="C54" s="21" t="s">
        <v>134</v>
      </c>
      <c r="D54" s="34">
        <f>D55+D56+D57</f>
        <v>44511.5</v>
      </c>
      <c r="E54" s="35"/>
    </row>
    <row r="55" spans="1:5" ht="63.75">
      <c r="A55" s="10" t="s">
        <v>135</v>
      </c>
      <c r="B55" s="20" t="s">
        <v>136</v>
      </c>
      <c r="C55" s="27" t="s">
        <v>137</v>
      </c>
      <c r="D55" s="34">
        <v>3394.8</v>
      </c>
      <c r="E55" s="35"/>
    </row>
    <row r="56" spans="1:5" ht="89.25">
      <c r="A56" s="10" t="s">
        <v>138</v>
      </c>
      <c r="B56" s="20" t="s">
        <v>139</v>
      </c>
      <c r="C56" s="27" t="s">
        <v>140</v>
      </c>
      <c r="D56" s="34">
        <v>63.6</v>
      </c>
      <c r="E56" s="35"/>
    </row>
    <row r="57" spans="1:5" ht="63.75">
      <c r="A57" s="10" t="s">
        <v>141</v>
      </c>
      <c r="B57" s="20" t="s">
        <v>142</v>
      </c>
      <c r="C57" s="27" t="s">
        <v>143</v>
      </c>
      <c r="D57" s="34">
        <v>41053.1</v>
      </c>
      <c r="E57" s="35"/>
    </row>
    <row r="58" spans="1:5" ht="68.25" customHeight="1">
      <c r="A58" s="6" t="s">
        <v>144</v>
      </c>
      <c r="B58" s="20" t="s">
        <v>145</v>
      </c>
      <c r="C58" s="21" t="s">
        <v>146</v>
      </c>
      <c r="D58" s="34">
        <f>D59+D60</f>
        <v>10372.8</v>
      </c>
      <c r="E58" s="35"/>
    </row>
    <row r="59" spans="1:5" ht="54" customHeight="1">
      <c r="A59" s="10" t="s">
        <v>147</v>
      </c>
      <c r="B59" s="26" t="s">
        <v>148</v>
      </c>
      <c r="C59" s="27" t="s">
        <v>149</v>
      </c>
      <c r="D59" s="28">
        <v>8593.5</v>
      </c>
      <c r="E59" s="29"/>
    </row>
    <row r="60" spans="1:5" ht="45" customHeight="1">
      <c r="A60" s="10" t="s">
        <v>150</v>
      </c>
      <c r="B60" s="26" t="s">
        <v>151</v>
      </c>
      <c r="C60" s="27" t="s">
        <v>152</v>
      </c>
      <c r="D60" s="28">
        <v>1779.3</v>
      </c>
      <c r="E60" s="29"/>
    </row>
    <row r="61" spans="1:5" ht="63.75">
      <c r="A61" s="6" t="s">
        <v>153</v>
      </c>
      <c r="B61" s="20" t="s">
        <v>154</v>
      </c>
      <c r="C61" s="21" t="s">
        <v>155</v>
      </c>
      <c r="D61" s="34">
        <f>D62</f>
        <v>-116.3</v>
      </c>
      <c r="E61" s="4"/>
    </row>
    <row r="62" spans="1:5" ht="127.5">
      <c r="A62" s="10" t="s">
        <v>156</v>
      </c>
      <c r="B62" s="26" t="s">
        <v>157</v>
      </c>
      <c r="C62" s="27" t="s">
        <v>158</v>
      </c>
      <c r="D62" s="28">
        <f>3.7-120</f>
        <v>-116.3</v>
      </c>
      <c r="E62" s="36"/>
    </row>
    <row r="63" spans="3:5" ht="13.5">
      <c r="C63" s="37"/>
      <c r="D63" s="4"/>
      <c r="E63" s="36"/>
    </row>
    <row r="64" spans="3:5" ht="13.5">
      <c r="C64" s="37"/>
      <c r="D64" s="36"/>
      <c r="E64" s="36"/>
    </row>
    <row r="65" spans="3:5" ht="13.5">
      <c r="C65" s="37"/>
      <c r="D65" s="36"/>
      <c r="E65" s="36"/>
    </row>
    <row r="66" spans="3:5" ht="13.5">
      <c r="C66" s="37"/>
      <c r="D66" s="36"/>
      <c r="E66" s="36"/>
    </row>
    <row r="67" spans="3:5" ht="13.5">
      <c r="C67" s="37"/>
      <c r="D67" s="36"/>
      <c r="E67" s="36"/>
    </row>
    <row r="68" spans="4:5" ht="12.75">
      <c r="D68" s="36"/>
      <c r="E68" s="36"/>
    </row>
    <row r="69" spans="4:5" ht="12.75">
      <c r="D69" s="36"/>
      <c r="E69" s="36"/>
    </row>
    <row r="70" spans="4:5" ht="12.75">
      <c r="D70" s="36"/>
      <c r="E70" s="36"/>
    </row>
    <row r="71" spans="4:5" ht="12.75">
      <c r="D71" s="36"/>
      <c r="E71" s="36"/>
    </row>
    <row r="72" spans="4:5" ht="12.75">
      <c r="D72" s="36"/>
      <c r="E72" s="36"/>
    </row>
    <row r="73" spans="3:5" ht="12.75">
      <c r="C73"/>
      <c r="D73" s="36"/>
      <c r="E73" s="36"/>
    </row>
    <row r="74" spans="3:5" ht="12.75">
      <c r="C74"/>
      <c r="D74" s="36"/>
      <c r="E74" s="36"/>
    </row>
    <row r="75" spans="3:5" ht="12.75">
      <c r="C75"/>
      <c r="D75" s="36"/>
      <c r="E75" s="36"/>
    </row>
    <row r="76" spans="3:5" ht="12.75">
      <c r="C76"/>
      <c r="D76" s="36"/>
      <c r="E76" s="36"/>
    </row>
    <row r="77" spans="3:5" ht="12.75">
      <c r="C77"/>
      <c r="D77" s="36"/>
      <c r="E77" s="36"/>
    </row>
    <row r="78" spans="3:5" ht="12.75">
      <c r="C78"/>
      <c r="D78" s="36"/>
      <c r="E78" s="36"/>
    </row>
    <row r="79" spans="3:5" ht="12.75">
      <c r="C79"/>
      <c r="D79" s="36"/>
      <c r="E79" s="36"/>
    </row>
    <row r="80" spans="3:5" ht="12.75">
      <c r="C80"/>
      <c r="D80" s="36"/>
      <c r="E80" s="36"/>
    </row>
    <row r="81" spans="3:5" ht="12.75">
      <c r="C81"/>
      <c r="D81" s="36"/>
      <c r="E81" s="36"/>
    </row>
    <row r="82" spans="3:4" ht="12.75">
      <c r="C82"/>
      <c r="D82" s="36"/>
    </row>
    <row r="83" spans="3:4" ht="12.75">
      <c r="C83"/>
      <c r="D83" s="36"/>
    </row>
  </sheetData>
  <sheetProtection/>
  <mergeCells count="1">
    <mergeCell ref="C7:D7"/>
  </mergeCells>
  <printOptions/>
  <pageMargins left="0.72" right="0.73" top="0.52" bottom="0.5118110236220472" header="0.4" footer="0.5118110236220472"/>
  <pageSetup horizontalDpi="600" verticalDpi="600" orientation="portrait" paperSize="9" scale="90" r:id="rId1"/>
  <rowBreaks count="2" manualBreakCount="2">
    <brk id="30" max="3" man="1"/>
    <brk id="4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tabSelected="1" view="pageBreakPreview" zoomScaleSheetLayoutView="100" zoomScalePageLayoutView="0" workbookViewId="0" topLeftCell="A7">
      <selection activeCell="E6" sqref="E6"/>
    </sheetView>
  </sheetViews>
  <sheetFormatPr defaultColWidth="9.00390625" defaultRowHeight="12.75"/>
  <cols>
    <col min="1" max="1" width="7.625" style="14" customWidth="1"/>
    <col min="2" max="2" width="39.75390625" style="1" customWidth="1"/>
    <col min="3" max="3" width="8.25390625" style="14" customWidth="1"/>
    <col min="4" max="4" width="8.625" style="0" customWidth="1"/>
    <col min="6" max="6" width="8.125" style="0" customWidth="1"/>
    <col min="7" max="7" width="11.25390625" style="0" customWidth="1"/>
  </cols>
  <sheetData>
    <row r="1" spans="1:7" ht="12.75">
      <c r="A1" s="38"/>
      <c r="B1" s="39"/>
      <c r="C1" s="40"/>
      <c r="D1" s="41"/>
      <c r="E1" s="41"/>
      <c r="F1" s="42"/>
      <c r="G1" s="2" t="s">
        <v>159</v>
      </c>
    </row>
    <row r="2" spans="1:7" ht="12.75">
      <c r="A2" s="43"/>
      <c r="B2" s="39"/>
      <c r="C2" s="40"/>
      <c r="D2" s="41"/>
      <c r="E2" s="41"/>
      <c r="F2" s="42"/>
      <c r="G2" s="2" t="s">
        <v>1</v>
      </c>
    </row>
    <row r="3" spans="1:7" ht="12.75">
      <c r="A3" s="43"/>
      <c r="B3" s="39"/>
      <c r="C3" s="40"/>
      <c r="D3" s="41"/>
      <c r="E3" s="41"/>
      <c r="F3" s="42"/>
      <c r="G3" s="2" t="s">
        <v>2</v>
      </c>
    </row>
    <row r="4" spans="1:7" ht="12.75" customHeight="1">
      <c r="A4" s="44"/>
      <c r="B4" s="45"/>
      <c r="C4" s="40"/>
      <c r="D4" s="41"/>
      <c r="E4" s="41"/>
      <c r="F4" s="42"/>
      <c r="G4" s="2" t="s">
        <v>3</v>
      </c>
    </row>
    <row r="5" spans="1:7" ht="12.75" customHeight="1">
      <c r="A5" s="44"/>
      <c r="B5" s="45"/>
      <c r="C5" s="40"/>
      <c r="D5" s="41"/>
      <c r="E5" s="41"/>
      <c r="F5" s="42"/>
      <c r="G5" s="2" t="s">
        <v>160</v>
      </c>
    </row>
    <row r="6" spans="1:7" ht="12.75" customHeight="1">
      <c r="A6" s="44"/>
      <c r="B6" s="45"/>
      <c r="C6" s="40"/>
      <c r="D6" s="41"/>
      <c r="E6" s="41"/>
      <c r="F6" s="42"/>
      <c r="G6" s="2" t="s">
        <v>161</v>
      </c>
    </row>
    <row r="7" spans="1:7" ht="12.75" customHeight="1">
      <c r="A7" s="44"/>
      <c r="B7" s="45"/>
      <c r="C7" s="40"/>
      <c r="D7" s="41"/>
      <c r="E7" s="41"/>
      <c r="F7" s="42"/>
      <c r="G7" s="2" t="s">
        <v>364</v>
      </c>
    </row>
    <row r="8" spans="1:7" ht="12.75" customHeight="1">
      <c r="A8" s="44"/>
      <c r="B8" s="45"/>
      <c r="C8" s="40"/>
      <c r="D8" s="41"/>
      <c r="E8" s="41"/>
      <c r="F8" s="42"/>
      <c r="G8" s="2"/>
    </row>
    <row r="9" spans="1:7" ht="29.25" customHeight="1">
      <c r="A9" s="46"/>
      <c r="B9" s="99" t="s">
        <v>162</v>
      </c>
      <c r="C9" s="99"/>
      <c r="D9" s="99"/>
      <c r="E9" s="99"/>
      <c r="F9" s="99"/>
      <c r="G9" s="46"/>
    </row>
    <row r="10" spans="1:7" ht="13.5" customHeight="1">
      <c r="A10" s="43"/>
      <c r="B10" s="47"/>
      <c r="C10" s="43"/>
      <c r="D10" s="48"/>
      <c r="E10" s="48"/>
      <c r="F10" s="48"/>
      <c r="G10" s="2" t="s">
        <v>6</v>
      </c>
    </row>
    <row r="11" spans="1:10" ht="38.25">
      <c r="A11" s="49" t="s">
        <v>7</v>
      </c>
      <c r="B11" s="50" t="s">
        <v>163</v>
      </c>
      <c r="C11" s="51" t="s">
        <v>164</v>
      </c>
      <c r="D11" s="51" t="s">
        <v>165</v>
      </c>
      <c r="E11" s="51" t="s">
        <v>166</v>
      </c>
      <c r="F11" s="51" t="s">
        <v>167</v>
      </c>
      <c r="G11" s="51" t="s">
        <v>168</v>
      </c>
      <c r="J11" s="52"/>
    </row>
    <row r="12" spans="1:7" ht="12.75">
      <c r="A12" s="53"/>
      <c r="B12" s="54" t="s">
        <v>169</v>
      </c>
      <c r="C12" s="55"/>
      <c r="D12" s="55"/>
      <c r="E12" s="55"/>
      <c r="F12" s="55"/>
      <c r="G12" s="56">
        <f>G14+G26+G47+G55+G59+G85+G89+G101+G107+G115+G121</f>
        <v>153602</v>
      </c>
    </row>
    <row r="13" spans="1:12" ht="15.75" customHeight="1">
      <c r="A13" s="57" t="s">
        <v>170</v>
      </c>
      <c r="B13" s="58" t="s">
        <v>171</v>
      </c>
      <c r="C13" s="59">
        <v>894</v>
      </c>
      <c r="D13" s="59"/>
      <c r="E13" s="59"/>
      <c r="F13" s="59"/>
      <c r="G13" s="60"/>
      <c r="L13" s="61"/>
    </row>
    <row r="14" spans="1:12" ht="12.75">
      <c r="A14" s="62" t="s">
        <v>12</v>
      </c>
      <c r="B14" s="63" t="s">
        <v>172</v>
      </c>
      <c r="C14" s="64">
        <v>894</v>
      </c>
      <c r="D14" s="65" t="s">
        <v>173</v>
      </c>
      <c r="E14" s="66"/>
      <c r="F14" s="66"/>
      <c r="G14" s="67">
        <f>G15+G18</f>
        <v>6152.900000000001</v>
      </c>
      <c r="L14" s="61"/>
    </row>
    <row r="15" spans="1:8" ht="38.25">
      <c r="A15" s="68" t="s">
        <v>15</v>
      </c>
      <c r="B15" s="50" t="s">
        <v>174</v>
      </c>
      <c r="C15" s="51">
        <v>894</v>
      </c>
      <c r="D15" s="69" t="s">
        <v>175</v>
      </c>
      <c r="E15" s="70"/>
      <c r="F15" s="70"/>
      <c r="G15" s="71">
        <f>G16</f>
        <v>866.1</v>
      </c>
      <c r="H15" s="72"/>
    </row>
    <row r="16" spans="1:7" ht="12.75">
      <c r="A16" s="73" t="s">
        <v>18</v>
      </c>
      <c r="B16" s="74" t="s">
        <v>176</v>
      </c>
      <c r="C16" s="75">
        <v>894</v>
      </c>
      <c r="D16" s="76" t="s">
        <v>175</v>
      </c>
      <c r="E16" s="77" t="s">
        <v>177</v>
      </c>
      <c r="F16" s="77"/>
      <c r="G16" s="78">
        <f>G17</f>
        <v>866.1</v>
      </c>
    </row>
    <row r="17" spans="1:7" ht="25.5">
      <c r="A17" s="73"/>
      <c r="B17" s="74" t="s">
        <v>178</v>
      </c>
      <c r="C17" s="75">
        <v>894</v>
      </c>
      <c r="D17" s="76" t="s">
        <v>175</v>
      </c>
      <c r="E17" s="77" t="s">
        <v>177</v>
      </c>
      <c r="F17" s="77">
        <v>500</v>
      </c>
      <c r="G17" s="78">
        <v>866.1</v>
      </c>
    </row>
    <row r="18" spans="1:7" ht="51">
      <c r="A18" s="68" t="s">
        <v>33</v>
      </c>
      <c r="B18" s="50" t="s">
        <v>179</v>
      </c>
      <c r="C18" s="51">
        <v>894</v>
      </c>
      <c r="D18" s="69" t="s">
        <v>180</v>
      </c>
      <c r="E18" s="70"/>
      <c r="F18" s="70"/>
      <c r="G18" s="71">
        <f>G19+G21+G23</f>
        <v>5286.8</v>
      </c>
    </row>
    <row r="19" spans="1:7" ht="25.5">
      <c r="A19" s="73" t="s">
        <v>181</v>
      </c>
      <c r="B19" s="74" t="s">
        <v>182</v>
      </c>
      <c r="C19" s="75">
        <v>894</v>
      </c>
      <c r="D19" s="76" t="s">
        <v>180</v>
      </c>
      <c r="E19" s="77" t="s">
        <v>183</v>
      </c>
      <c r="F19" s="77"/>
      <c r="G19" s="78">
        <f>G20</f>
        <v>4337.9</v>
      </c>
    </row>
    <row r="20" spans="1:7" ht="25.5">
      <c r="A20" s="73"/>
      <c r="B20" s="74" t="s">
        <v>184</v>
      </c>
      <c r="C20" s="75">
        <v>894</v>
      </c>
      <c r="D20" s="76" t="s">
        <v>180</v>
      </c>
      <c r="E20" s="77" t="s">
        <v>183</v>
      </c>
      <c r="F20" s="77">
        <v>500</v>
      </c>
      <c r="G20" s="78">
        <v>4337.9</v>
      </c>
    </row>
    <row r="21" spans="1:7" ht="25.5">
      <c r="A21" s="73" t="s">
        <v>185</v>
      </c>
      <c r="B21" s="74" t="s">
        <v>186</v>
      </c>
      <c r="C21" s="75">
        <v>894</v>
      </c>
      <c r="D21" s="76" t="s">
        <v>180</v>
      </c>
      <c r="E21" s="77" t="s">
        <v>187</v>
      </c>
      <c r="F21" s="77"/>
      <c r="G21" s="78">
        <f>G22</f>
        <v>757.1</v>
      </c>
    </row>
    <row r="22" spans="1:7" ht="25.5">
      <c r="A22" s="73"/>
      <c r="B22" s="74" t="s">
        <v>184</v>
      </c>
      <c r="C22" s="75">
        <v>894</v>
      </c>
      <c r="D22" s="76" t="s">
        <v>180</v>
      </c>
      <c r="E22" s="77" t="s">
        <v>187</v>
      </c>
      <c r="F22" s="77">
        <v>500</v>
      </c>
      <c r="G22" s="78">
        <v>757.1</v>
      </c>
    </row>
    <row r="23" spans="1:7" ht="25.5">
      <c r="A23" s="73" t="s">
        <v>188</v>
      </c>
      <c r="B23" s="74" t="s">
        <v>189</v>
      </c>
      <c r="C23" s="75">
        <v>894</v>
      </c>
      <c r="D23" s="76" t="s">
        <v>180</v>
      </c>
      <c r="E23" s="77" t="s">
        <v>190</v>
      </c>
      <c r="F23" s="77"/>
      <c r="G23" s="78">
        <f>G24</f>
        <v>191.8</v>
      </c>
    </row>
    <row r="24" spans="1:7" ht="25.5">
      <c r="A24" s="73"/>
      <c r="B24" s="74" t="s">
        <v>184</v>
      </c>
      <c r="C24" s="75">
        <v>894</v>
      </c>
      <c r="D24" s="76" t="s">
        <v>180</v>
      </c>
      <c r="E24" s="77" t="s">
        <v>190</v>
      </c>
      <c r="F24" s="77">
        <v>500</v>
      </c>
      <c r="G24" s="78">
        <v>191.8</v>
      </c>
    </row>
    <row r="25" spans="1:7" ht="17.25" customHeight="1">
      <c r="A25" s="57" t="s">
        <v>191</v>
      </c>
      <c r="B25" s="58" t="s">
        <v>192</v>
      </c>
      <c r="C25" s="59">
        <v>986</v>
      </c>
      <c r="D25" s="79"/>
      <c r="E25" s="80"/>
      <c r="F25" s="80"/>
      <c r="G25" s="81"/>
    </row>
    <row r="26" spans="1:8" ht="12.75">
      <c r="A26" s="62" t="s">
        <v>12</v>
      </c>
      <c r="B26" s="63" t="s">
        <v>172</v>
      </c>
      <c r="C26" s="64">
        <v>986</v>
      </c>
      <c r="D26" s="65" t="s">
        <v>173</v>
      </c>
      <c r="E26" s="66"/>
      <c r="F26" s="66"/>
      <c r="G26" s="82">
        <f>G27+G35+G38</f>
        <v>11352.6</v>
      </c>
      <c r="H26" s="61"/>
    </row>
    <row r="27" spans="1:8" ht="54.75" customHeight="1">
      <c r="A27" s="68" t="s">
        <v>36</v>
      </c>
      <c r="B27" s="50" t="s">
        <v>193</v>
      </c>
      <c r="C27" s="51">
        <v>986</v>
      </c>
      <c r="D27" s="69" t="s">
        <v>194</v>
      </c>
      <c r="E27" s="70"/>
      <c r="F27" s="70"/>
      <c r="G27" s="71">
        <f>G28+G30</f>
        <v>10407.6</v>
      </c>
      <c r="H27" s="61"/>
    </row>
    <row r="28" spans="1:8" ht="38.25">
      <c r="A28" s="73" t="s">
        <v>195</v>
      </c>
      <c r="B28" s="74" t="s">
        <v>196</v>
      </c>
      <c r="C28" s="75">
        <v>986</v>
      </c>
      <c r="D28" s="76" t="s">
        <v>194</v>
      </c>
      <c r="E28" s="77" t="s">
        <v>197</v>
      </c>
      <c r="F28" s="77"/>
      <c r="G28" s="78">
        <f>G29</f>
        <v>854.2</v>
      </c>
      <c r="H28" s="61"/>
    </row>
    <row r="29" spans="1:8" ht="25.5">
      <c r="A29" s="73"/>
      <c r="B29" s="74" t="s">
        <v>184</v>
      </c>
      <c r="C29" s="75">
        <v>986</v>
      </c>
      <c r="D29" s="76" t="s">
        <v>194</v>
      </c>
      <c r="E29" s="77" t="s">
        <v>197</v>
      </c>
      <c r="F29" s="77">
        <v>500</v>
      </c>
      <c r="G29" s="78">
        <v>854.2</v>
      </c>
      <c r="H29" s="61"/>
    </row>
    <row r="30" spans="1:7" ht="12.75">
      <c r="A30" s="73" t="s">
        <v>198</v>
      </c>
      <c r="B30" s="74" t="s">
        <v>199</v>
      </c>
      <c r="C30" s="75">
        <v>986</v>
      </c>
      <c r="D30" s="76" t="s">
        <v>194</v>
      </c>
      <c r="E30" s="77" t="s">
        <v>200</v>
      </c>
      <c r="F30" s="77"/>
      <c r="G30" s="78">
        <f>G31+G33</f>
        <v>9553.4</v>
      </c>
    </row>
    <row r="31" spans="1:7" ht="38.25">
      <c r="A31" s="73" t="s">
        <v>201</v>
      </c>
      <c r="B31" s="74" t="s">
        <v>202</v>
      </c>
      <c r="C31" s="75">
        <v>986</v>
      </c>
      <c r="D31" s="76" t="s">
        <v>194</v>
      </c>
      <c r="E31" s="77" t="s">
        <v>203</v>
      </c>
      <c r="F31" s="77"/>
      <c r="G31" s="78">
        <f>G32</f>
        <v>9489.8</v>
      </c>
    </row>
    <row r="32" spans="1:7" ht="25.5">
      <c r="A32" s="73"/>
      <c r="B32" s="74" t="s">
        <v>184</v>
      </c>
      <c r="C32" s="75">
        <v>986</v>
      </c>
      <c r="D32" s="76" t="s">
        <v>194</v>
      </c>
      <c r="E32" s="77" t="s">
        <v>203</v>
      </c>
      <c r="F32" s="77">
        <v>500</v>
      </c>
      <c r="G32" s="78">
        <v>9489.8</v>
      </c>
    </row>
    <row r="33" spans="1:7" ht="63.75">
      <c r="A33" s="73" t="s">
        <v>204</v>
      </c>
      <c r="B33" s="74" t="s">
        <v>205</v>
      </c>
      <c r="C33" s="75">
        <v>986</v>
      </c>
      <c r="D33" s="76" t="s">
        <v>194</v>
      </c>
      <c r="E33" s="77" t="s">
        <v>206</v>
      </c>
      <c r="F33" s="77">
        <v>598</v>
      </c>
      <c r="G33" s="78">
        <f>G34</f>
        <v>63.6</v>
      </c>
    </row>
    <row r="34" spans="1:7" ht="38.25">
      <c r="A34" s="73"/>
      <c r="B34" s="74" t="s">
        <v>207</v>
      </c>
      <c r="C34" s="75">
        <v>986</v>
      </c>
      <c r="D34" s="76" t="s">
        <v>194</v>
      </c>
      <c r="E34" s="77" t="s">
        <v>206</v>
      </c>
      <c r="F34" s="77">
        <v>598</v>
      </c>
      <c r="G34" s="78">
        <v>63.6</v>
      </c>
    </row>
    <row r="35" spans="1:7" ht="12.75">
      <c r="A35" s="68" t="s">
        <v>208</v>
      </c>
      <c r="B35" s="50" t="s">
        <v>209</v>
      </c>
      <c r="C35" s="51">
        <v>986</v>
      </c>
      <c r="D35" s="69" t="s">
        <v>210</v>
      </c>
      <c r="E35" s="70"/>
      <c r="F35" s="70"/>
      <c r="G35" s="71">
        <f>G36</f>
        <v>30</v>
      </c>
    </row>
    <row r="36" spans="1:7" ht="12.75">
      <c r="A36" s="73" t="s">
        <v>211</v>
      </c>
      <c r="B36" s="74" t="s">
        <v>212</v>
      </c>
      <c r="C36" s="75">
        <v>986</v>
      </c>
      <c r="D36" s="76" t="s">
        <v>210</v>
      </c>
      <c r="E36" s="77" t="s">
        <v>213</v>
      </c>
      <c r="F36" s="77"/>
      <c r="G36" s="78">
        <f>G37</f>
        <v>30</v>
      </c>
    </row>
    <row r="37" spans="1:7" ht="12.75">
      <c r="A37" s="73"/>
      <c r="B37" s="74" t="s">
        <v>214</v>
      </c>
      <c r="C37" s="75">
        <v>986</v>
      </c>
      <c r="D37" s="76" t="s">
        <v>210</v>
      </c>
      <c r="E37" s="77" t="s">
        <v>213</v>
      </c>
      <c r="F37" s="76" t="s">
        <v>215</v>
      </c>
      <c r="G37" s="78">
        <v>30</v>
      </c>
    </row>
    <row r="38" spans="1:7" ht="12.75">
      <c r="A38" s="68" t="s">
        <v>216</v>
      </c>
      <c r="B38" s="50" t="s">
        <v>217</v>
      </c>
      <c r="C38" s="51">
        <v>986</v>
      </c>
      <c r="D38" s="69" t="s">
        <v>218</v>
      </c>
      <c r="E38" s="70"/>
      <c r="F38" s="70"/>
      <c r="G38" s="71">
        <f>G39+G45+G41+G43</f>
        <v>915</v>
      </c>
    </row>
    <row r="39" spans="1:7" ht="38.25">
      <c r="A39" s="73" t="s">
        <v>219</v>
      </c>
      <c r="B39" s="74" t="s">
        <v>220</v>
      </c>
      <c r="C39" s="75">
        <v>986</v>
      </c>
      <c r="D39" s="76" t="s">
        <v>218</v>
      </c>
      <c r="E39" s="83" t="s">
        <v>221</v>
      </c>
      <c r="F39" s="77"/>
      <c r="G39" s="78">
        <f>G40</f>
        <v>150</v>
      </c>
    </row>
    <row r="40" spans="1:7" ht="25.5">
      <c r="A40" s="84"/>
      <c r="B40" s="27" t="s">
        <v>184</v>
      </c>
      <c r="C40" s="85">
        <v>986</v>
      </c>
      <c r="D40" s="86" t="s">
        <v>218</v>
      </c>
      <c r="E40" s="77" t="s">
        <v>221</v>
      </c>
      <c r="F40" s="86" t="s">
        <v>222</v>
      </c>
      <c r="G40" s="87">
        <v>150</v>
      </c>
    </row>
    <row r="41" spans="1:7" ht="76.5">
      <c r="A41" s="84" t="s">
        <v>223</v>
      </c>
      <c r="B41" s="74" t="s">
        <v>224</v>
      </c>
      <c r="C41" s="85">
        <v>986</v>
      </c>
      <c r="D41" s="86" t="s">
        <v>218</v>
      </c>
      <c r="E41" s="77" t="s">
        <v>225</v>
      </c>
      <c r="F41" s="86"/>
      <c r="G41" s="87">
        <f>G42</f>
        <v>400</v>
      </c>
    </row>
    <row r="42" spans="1:7" ht="12.75">
      <c r="A42" s="84"/>
      <c r="B42" s="27" t="s">
        <v>226</v>
      </c>
      <c r="C42" s="85">
        <v>986</v>
      </c>
      <c r="D42" s="86" t="s">
        <v>218</v>
      </c>
      <c r="E42" s="83" t="s">
        <v>225</v>
      </c>
      <c r="F42" s="86" t="s">
        <v>227</v>
      </c>
      <c r="G42" s="87">
        <v>400</v>
      </c>
    </row>
    <row r="43" spans="1:7" ht="12.75">
      <c r="A43" s="84" t="s">
        <v>228</v>
      </c>
      <c r="B43" s="27" t="s">
        <v>229</v>
      </c>
      <c r="C43" s="85">
        <v>986</v>
      </c>
      <c r="D43" s="86" t="s">
        <v>218</v>
      </c>
      <c r="E43" s="83" t="s">
        <v>230</v>
      </c>
      <c r="F43" s="86"/>
      <c r="G43" s="87">
        <f>G44</f>
        <v>300</v>
      </c>
    </row>
    <row r="44" spans="1:7" ht="25.5">
      <c r="A44" s="84"/>
      <c r="B44" s="27" t="s">
        <v>184</v>
      </c>
      <c r="C44" s="85">
        <v>986</v>
      </c>
      <c r="D44" s="86" t="s">
        <v>218</v>
      </c>
      <c r="E44" s="83" t="s">
        <v>230</v>
      </c>
      <c r="F44" s="86" t="s">
        <v>222</v>
      </c>
      <c r="G44" s="87">
        <f>100+200</f>
        <v>300</v>
      </c>
    </row>
    <row r="45" spans="1:7" ht="12.75">
      <c r="A45" s="84" t="s">
        <v>231</v>
      </c>
      <c r="B45" s="27" t="s">
        <v>232</v>
      </c>
      <c r="C45" s="85">
        <v>986</v>
      </c>
      <c r="D45" s="86" t="s">
        <v>218</v>
      </c>
      <c r="E45" s="83" t="s">
        <v>233</v>
      </c>
      <c r="F45" s="86"/>
      <c r="G45" s="87">
        <f>G46</f>
        <v>65</v>
      </c>
    </row>
    <row r="46" spans="1:7" ht="12.75">
      <c r="A46" s="84"/>
      <c r="B46" s="27" t="s">
        <v>214</v>
      </c>
      <c r="C46" s="85">
        <v>986</v>
      </c>
      <c r="D46" s="86" t="s">
        <v>218</v>
      </c>
      <c r="E46" s="83" t="s">
        <v>233</v>
      </c>
      <c r="F46" s="86" t="s">
        <v>215</v>
      </c>
      <c r="G46" s="87">
        <v>65</v>
      </c>
    </row>
    <row r="47" spans="1:7" ht="25.5" customHeight="1">
      <c r="A47" s="62" t="s">
        <v>39</v>
      </c>
      <c r="B47" s="63" t="s">
        <v>234</v>
      </c>
      <c r="C47" s="64">
        <v>986</v>
      </c>
      <c r="D47" s="65" t="s">
        <v>235</v>
      </c>
      <c r="E47" s="66"/>
      <c r="F47" s="66"/>
      <c r="G47" s="67">
        <f>G48</f>
        <v>550</v>
      </c>
    </row>
    <row r="48" spans="1:7" ht="40.5" customHeight="1">
      <c r="A48" s="73" t="s">
        <v>42</v>
      </c>
      <c r="B48" s="50" t="s">
        <v>236</v>
      </c>
      <c r="C48" s="51">
        <v>986</v>
      </c>
      <c r="D48" s="69" t="s">
        <v>237</v>
      </c>
      <c r="E48" s="70"/>
      <c r="F48" s="70"/>
      <c r="G48" s="71">
        <f>G49+G51+G53</f>
        <v>550</v>
      </c>
    </row>
    <row r="49" spans="1:7" ht="51" customHeight="1">
      <c r="A49" s="73" t="s">
        <v>45</v>
      </c>
      <c r="B49" s="74" t="s">
        <v>238</v>
      </c>
      <c r="C49" s="75">
        <v>986</v>
      </c>
      <c r="D49" s="76" t="s">
        <v>237</v>
      </c>
      <c r="E49" s="77" t="s">
        <v>239</v>
      </c>
      <c r="F49" s="77"/>
      <c r="G49" s="78">
        <f>G50</f>
        <v>100</v>
      </c>
    </row>
    <row r="50" spans="1:7" ht="25.5">
      <c r="A50" s="73"/>
      <c r="B50" s="74" t="s">
        <v>184</v>
      </c>
      <c r="C50" s="75">
        <v>986</v>
      </c>
      <c r="D50" s="76" t="s">
        <v>237</v>
      </c>
      <c r="E50" s="77" t="s">
        <v>239</v>
      </c>
      <c r="F50" s="77">
        <v>500</v>
      </c>
      <c r="G50" s="78">
        <v>100</v>
      </c>
    </row>
    <row r="51" spans="1:7" ht="51">
      <c r="A51" s="73" t="s">
        <v>240</v>
      </c>
      <c r="B51" s="74" t="s">
        <v>241</v>
      </c>
      <c r="C51" s="75">
        <v>986</v>
      </c>
      <c r="D51" s="76" t="s">
        <v>237</v>
      </c>
      <c r="E51" s="77" t="s">
        <v>242</v>
      </c>
      <c r="F51" s="77"/>
      <c r="G51" s="78">
        <f>G52</f>
        <v>300</v>
      </c>
    </row>
    <row r="52" spans="1:7" ht="25.5">
      <c r="A52" s="73"/>
      <c r="B52" s="74" t="s">
        <v>184</v>
      </c>
      <c r="C52" s="75">
        <v>986</v>
      </c>
      <c r="D52" s="76" t="s">
        <v>237</v>
      </c>
      <c r="E52" s="77" t="s">
        <v>242</v>
      </c>
      <c r="F52" s="77">
        <v>500</v>
      </c>
      <c r="G52" s="78">
        <v>300</v>
      </c>
    </row>
    <row r="53" spans="1:7" ht="38.25">
      <c r="A53" s="73" t="s">
        <v>243</v>
      </c>
      <c r="B53" s="74" t="s">
        <v>244</v>
      </c>
      <c r="C53" s="75">
        <v>986</v>
      </c>
      <c r="D53" s="76" t="s">
        <v>237</v>
      </c>
      <c r="E53" s="77" t="s">
        <v>245</v>
      </c>
      <c r="F53" s="77"/>
      <c r="G53" s="78">
        <f>G54</f>
        <v>150</v>
      </c>
    </row>
    <row r="54" spans="1:7" ht="25.5">
      <c r="A54" s="73"/>
      <c r="B54" s="74" t="s">
        <v>184</v>
      </c>
      <c r="C54" s="75">
        <v>986</v>
      </c>
      <c r="D54" s="76" t="s">
        <v>237</v>
      </c>
      <c r="E54" s="77" t="s">
        <v>245</v>
      </c>
      <c r="F54" s="77">
        <v>500</v>
      </c>
      <c r="G54" s="78">
        <v>150</v>
      </c>
    </row>
    <row r="55" spans="1:7" ht="21" customHeight="1">
      <c r="A55" s="62" t="s">
        <v>48</v>
      </c>
      <c r="B55" s="63" t="s">
        <v>246</v>
      </c>
      <c r="C55" s="64">
        <v>986</v>
      </c>
      <c r="D55" s="65" t="s">
        <v>247</v>
      </c>
      <c r="E55" s="66"/>
      <c r="F55" s="66"/>
      <c r="G55" s="67">
        <f>G56</f>
        <v>200</v>
      </c>
    </row>
    <row r="56" spans="1:7" ht="25.5">
      <c r="A56" s="73" t="s">
        <v>51</v>
      </c>
      <c r="B56" s="50" t="s">
        <v>248</v>
      </c>
      <c r="C56" s="51">
        <v>986</v>
      </c>
      <c r="D56" s="69" t="s">
        <v>249</v>
      </c>
      <c r="E56" s="70"/>
      <c r="F56" s="70"/>
      <c r="G56" s="71">
        <f>G57</f>
        <v>200</v>
      </c>
    </row>
    <row r="57" spans="1:7" ht="38.25">
      <c r="A57" s="73" t="s">
        <v>54</v>
      </c>
      <c r="B57" s="74" t="s">
        <v>250</v>
      </c>
      <c r="C57" s="75">
        <v>986</v>
      </c>
      <c r="D57" s="76" t="s">
        <v>249</v>
      </c>
      <c r="E57" s="77" t="s">
        <v>251</v>
      </c>
      <c r="F57" s="77"/>
      <c r="G57" s="78">
        <f>G58</f>
        <v>200</v>
      </c>
    </row>
    <row r="58" spans="1:7" ht="25.5">
      <c r="A58" s="73"/>
      <c r="B58" s="74" t="s">
        <v>184</v>
      </c>
      <c r="C58" s="75">
        <v>986</v>
      </c>
      <c r="D58" s="76" t="s">
        <v>249</v>
      </c>
      <c r="E58" s="77" t="s">
        <v>251</v>
      </c>
      <c r="F58" s="77">
        <v>500</v>
      </c>
      <c r="G58" s="78">
        <v>200</v>
      </c>
    </row>
    <row r="59" spans="1:7" ht="27.75" customHeight="1">
      <c r="A59" s="62" t="s">
        <v>57</v>
      </c>
      <c r="B59" s="63" t="s">
        <v>252</v>
      </c>
      <c r="C59" s="64">
        <v>986</v>
      </c>
      <c r="D59" s="65" t="s">
        <v>253</v>
      </c>
      <c r="E59" s="66"/>
      <c r="F59" s="66"/>
      <c r="G59" s="67">
        <f>G60</f>
        <v>103266.5</v>
      </c>
    </row>
    <row r="60" spans="1:7" ht="27.75" customHeight="1">
      <c r="A60" s="73" t="s">
        <v>60</v>
      </c>
      <c r="B60" s="50" t="s">
        <v>254</v>
      </c>
      <c r="C60" s="51">
        <v>986</v>
      </c>
      <c r="D60" s="69" t="s">
        <v>255</v>
      </c>
      <c r="E60" s="70"/>
      <c r="F60" s="70"/>
      <c r="G60" s="71">
        <f>G61+G63+G65+G67+G69+G73+G71+G75+G77+G79+G81+G83</f>
        <v>103266.5</v>
      </c>
    </row>
    <row r="61" spans="1:7" ht="51" customHeight="1">
      <c r="A61" s="73" t="s">
        <v>63</v>
      </c>
      <c r="B61" s="74" t="s">
        <v>256</v>
      </c>
      <c r="C61" s="75">
        <v>986</v>
      </c>
      <c r="D61" s="76" t="s">
        <v>255</v>
      </c>
      <c r="E61" s="77" t="s">
        <v>257</v>
      </c>
      <c r="F61" s="77"/>
      <c r="G61" s="78">
        <f>G62</f>
        <v>41053.1</v>
      </c>
    </row>
    <row r="62" spans="1:7" ht="27.75" customHeight="1">
      <c r="A62" s="73"/>
      <c r="B62" s="74" t="s">
        <v>207</v>
      </c>
      <c r="C62" s="75">
        <v>986</v>
      </c>
      <c r="D62" s="76" t="s">
        <v>255</v>
      </c>
      <c r="E62" s="77" t="s">
        <v>257</v>
      </c>
      <c r="F62" s="77">
        <v>598</v>
      </c>
      <c r="G62" s="78">
        <v>41053.1</v>
      </c>
    </row>
    <row r="63" spans="1:7" ht="38.25">
      <c r="A63" s="73" t="s">
        <v>258</v>
      </c>
      <c r="B63" s="74" t="s">
        <v>259</v>
      </c>
      <c r="C63" s="75">
        <v>986</v>
      </c>
      <c r="D63" s="76" t="s">
        <v>255</v>
      </c>
      <c r="E63" s="77" t="s">
        <v>260</v>
      </c>
      <c r="F63" s="77"/>
      <c r="G63" s="78">
        <f>G64</f>
        <v>59068.4</v>
      </c>
    </row>
    <row r="64" spans="1:7" ht="25.5">
      <c r="A64" s="73"/>
      <c r="B64" s="74" t="s">
        <v>184</v>
      </c>
      <c r="C64" s="75">
        <v>986</v>
      </c>
      <c r="D64" s="76" t="s">
        <v>255</v>
      </c>
      <c r="E64" s="77" t="s">
        <v>260</v>
      </c>
      <c r="F64" s="77">
        <v>500</v>
      </c>
      <c r="G64" s="78">
        <f>57648.4+1420</f>
        <v>59068.4</v>
      </c>
    </row>
    <row r="65" spans="1:7" ht="25.5">
      <c r="A65" s="73" t="s">
        <v>261</v>
      </c>
      <c r="B65" s="74" t="s">
        <v>262</v>
      </c>
      <c r="C65" s="75">
        <v>986</v>
      </c>
      <c r="D65" s="76" t="s">
        <v>255</v>
      </c>
      <c r="E65" s="77" t="s">
        <v>263</v>
      </c>
      <c r="F65" s="77"/>
      <c r="G65" s="78">
        <f>G66</f>
        <v>100</v>
      </c>
    </row>
    <row r="66" spans="1:7" ht="25.5">
      <c r="A66" s="73"/>
      <c r="B66" s="74" t="s">
        <v>184</v>
      </c>
      <c r="C66" s="75">
        <v>986</v>
      </c>
      <c r="D66" s="76" t="s">
        <v>255</v>
      </c>
      <c r="E66" s="77" t="s">
        <v>263</v>
      </c>
      <c r="F66" s="77">
        <v>500</v>
      </c>
      <c r="G66" s="78">
        <v>100</v>
      </c>
    </row>
    <row r="67" spans="1:7" ht="117.75" customHeight="1">
      <c r="A67" s="73" t="s">
        <v>264</v>
      </c>
      <c r="B67" s="74" t="s">
        <v>363</v>
      </c>
      <c r="C67" s="75">
        <v>986</v>
      </c>
      <c r="D67" s="76" t="s">
        <v>255</v>
      </c>
      <c r="E67" s="77" t="s">
        <v>265</v>
      </c>
      <c r="F67" s="77"/>
      <c r="G67" s="78">
        <f>G68</f>
        <v>500</v>
      </c>
    </row>
    <row r="68" spans="1:7" ht="25.5">
      <c r="A68" s="73"/>
      <c r="B68" s="74" t="s">
        <v>184</v>
      </c>
      <c r="C68" s="75">
        <v>986</v>
      </c>
      <c r="D68" s="76" t="s">
        <v>255</v>
      </c>
      <c r="E68" s="77" t="s">
        <v>265</v>
      </c>
      <c r="F68" s="77">
        <v>500</v>
      </c>
      <c r="G68" s="78">
        <f>700-200</f>
        <v>500</v>
      </c>
    </row>
    <row r="69" spans="1:7" ht="25.5">
      <c r="A69" s="73" t="s">
        <v>266</v>
      </c>
      <c r="B69" s="74" t="s">
        <v>267</v>
      </c>
      <c r="C69" s="51">
        <v>986</v>
      </c>
      <c r="D69" s="76" t="s">
        <v>255</v>
      </c>
      <c r="E69" s="77" t="s">
        <v>268</v>
      </c>
      <c r="F69" s="77"/>
      <c r="G69" s="78">
        <f>G70</f>
        <v>100</v>
      </c>
    </row>
    <row r="70" spans="1:7" ht="25.5">
      <c r="A70" s="73"/>
      <c r="B70" s="74" t="s">
        <v>184</v>
      </c>
      <c r="C70" s="75">
        <v>986</v>
      </c>
      <c r="D70" s="76" t="s">
        <v>255</v>
      </c>
      <c r="E70" s="77" t="s">
        <v>268</v>
      </c>
      <c r="F70" s="77">
        <v>500</v>
      </c>
      <c r="G70" s="78">
        <v>100</v>
      </c>
    </row>
    <row r="71" spans="1:7" ht="25.5">
      <c r="A71" s="84" t="s">
        <v>269</v>
      </c>
      <c r="B71" s="74" t="s">
        <v>270</v>
      </c>
      <c r="C71" s="75">
        <v>986</v>
      </c>
      <c r="D71" s="76" t="s">
        <v>255</v>
      </c>
      <c r="E71" s="77" t="s">
        <v>271</v>
      </c>
      <c r="F71" s="77"/>
      <c r="G71" s="78">
        <f>G72</f>
        <v>250</v>
      </c>
    </row>
    <row r="72" spans="1:7" ht="25.5">
      <c r="A72" s="73"/>
      <c r="B72" s="74" t="s">
        <v>184</v>
      </c>
      <c r="C72" s="75">
        <v>986</v>
      </c>
      <c r="D72" s="76" t="s">
        <v>255</v>
      </c>
      <c r="E72" s="77" t="s">
        <v>271</v>
      </c>
      <c r="F72" s="77">
        <v>500</v>
      </c>
      <c r="G72" s="78">
        <v>250</v>
      </c>
    </row>
    <row r="73" spans="1:7" ht="63.75">
      <c r="A73" s="73" t="s">
        <v>272</v>
      </c>
      <c r="B73" s="27" t="s">
        <v>273</v>
      </c>
      <c r="C73" s="85">
        <v>986</v>
      </c>
      <c r="D73" s="86" t="s">
        <v>255</v>
      </c>
      <c r="E73" s="83" t="s">
        <v>274</v>
      </c>
      <c r="F73" s="83"/>
      <c r="G73" s="87">
        <f>G74</f>
        <v>1000</v>
      </c>
    </row>
    <row r="74" spans="1:7" ht="25.5">
      <c r="A74" s="73"/>
      <c r="B74" s="74" t="s">
        <v>184</v>
      </c>
      <c r="C74" s="75">
        <v>986</v>
      </c>
      <c r="D74" s="76" t="s">
        <v>255</v>
      </c>
      <c r="E74" s="77" t="s">
        <v>274</v>
      </c>
      <c r="F74" s="77">
        <v>500</v>
      </c>
      <c r="G74" s="78">
        <v>1000</v>
      </c>
    </row>
    <row r="75" spans="1:7" ht="25.5">
      <c r="A75" s="73" t="s">
        <v>275</v>
      </c>
      <c r="B75" s="74" t="s">
        <v>276</v>
      </c>
      <c r="C75" s="75">
        <v>986</v>
      </c>
      <c r="D75" s="76" t="s">
        <v>255</v>
      </c>
      <c r="E75" s="77" t="s">
        <v>277</v>
      </c>
      <c r="F75" s="77"/>
      <c r="G75" s="78">
        <f>G76</f>
        <v>100</v>
      </c>
    </row>
    <row r="76" spans="1:7" ht="25.5">
      <c r="A76" s="73"/>
      <c r="B76" s="74" t="s">
        <v>184</v>
      </c>
      <c r="C76" s="75">
        <v>986</v>
      </c>
      <c r="D76" s="76" t="s">
        <v>255</v>
      </c>
      <c r="E76" s="77" t="s">
        <v>277</v>
      </c>
      <c r="F76" s="77">
        <v>500</v>
      </c>
      <c r="G76" s="78">
        <v>100</v>
      </c>
    </row>
    <row r="77" spans="1:7" ht="63.75">
      <c r="A77" s="73" t="s">
        <v>278</v>
      </c>
      <c r="B77" s="74" t="s">
        <v>279</v>
      </c>
      <c r="C77" s="75">
        <v>986</v>
      </c>
      <c r="D77" s="76" t="s">
        <v>255</v>
      </c>
      <c r="E77" s="77" t="s">
        <v>280</v>
      </c>
      <c r="F77" s="77"/>
      <c r="G77" s="78">
        <f>G78</f>
        <v>800</v>
      </c>
    </row>
    <row r="78" spans="1:7" ht="25.5">
      <c r="A78" s="73"/>
      <c r="B78" s="74" t="s">
        <v>184</v>
      </c>
      <c r="C78" s="75">
        <v>986</v>
      </c>
      <c r="D78" s="76" t="s">
        <v>255</v>
      </c>
      <c r="E78" s="77" t="s">
        <v>280</v>
      </c>
      <c r="F78" s="77">
        <v>500</v>
      </c>
      <c r="G78" s="78">
        <v>800</v>
      </c>
    </row>
    <row r="79" spans="1:7" ht="63.75">
      <c r="A79" s="88" t="s">
        <v>281</v>
      </c>
      <c r="B79" s="74" t="s">
        <v>282</v>
      </c>
      <c r="C79" s="75">
        <v>986</v>
      </c>
      <c r="D79" s="76" t="s">
        <v>255</v>
      </c>
      <c r="E79" s="77" t="s">
        <v>283</v>
      </c>
      <c r="F79" s="77">
        <v>500</v>
      </c>
      <c r="G79" s="78">
        <f>G80</f>
        <v>230</v>
      </c>
    </row>
    <row r="80" spans="1:7" ht="25.5">
      <c r="A80" s="73"/>
      <c r="B80" s="74" t="s">
        <v>184</v>
      </c>
      <c r="C80" s="75">
        <v>986</v>
      </c>
      <c r="D80" s="76" t="s">
        <v>255</v>
      </c>
      <c r="E80" s="77" t="s">
        <v>283</v>
      </c>
      <c r="F80" s="77">
        <v>500</v>
      </c>
      <c r="G80" s="78">
        <v>230</v>
      </c>
    </row>
    <row r="81" spans="1:7" ht="38.25">
      <c r="A81" s="84" t="s">
        <v>284</v>
      </c>
      <c r="B81" s="27" t="s">
        <v>285</v>
      </c>
      <c r="C81" s="85">
        <v>986</v>
      </c>
      <c r="D81" s="76" t="s">
        <v>255</v>
      </c>
      <c r="E81" s="77" t="s">
        <v>286</v>
      </c>
      <c r="F81" s="86"/>
      <c r="G81" s="87">
        <f>G82</f>
        <v>30</v>
      </c>
    </row>
    <row r="82" spans="1:7" ht="25.5">
      <c r="A82" s="84"/>
      <c r="B82" s="27" t="s">
        <v>184</v>
      </c>
      <c r="C82" s="85">
        <v>986</v>
      </c>
      <c r="D82" s="76" t="s">
        <v>255</v>
      </c>
      <c r="E82" s="77" t="s">
        <v>286</v>
      </c>
      <c r="F82" s="86" t="s">
        <v>222</v>
      </c>
      <c r="G82" s="87">
        <v>30</v>
      </c>
    </row>
    <row r="83" spans="1:7" ht="25.5">
      <c r="A83" s="84" t="s">
        <v>287</v>
      </c>
      <c r="B83" s="27" t="s">
        <v>288</v>
      </c>
      <c r="C83" s="85">
        <v>986</v>
      </c>
      <c r="D83" s="76" t="s">
        <v>255</v>
      </c>
      <c r="E83" s="77" t="s">
        <v>289</v>
      </c>
      <c r="F83" s="86"/>
      <c r="G83" s="87">
        <f>G84</f>
        <v>35</v>
      </c>
    </row>
    <row r="84" spans="1:7" ht="25.5">
      <c r="A84" s="84"/>
      <c r="B84" s="27" t="s">
        <v>184</v>
      </c>
      <c r="C84" s="85">
        <v>986</v>
      </c>
      <c r="D84" s="76" t="s">
        <v>255</v>
      </c>
      <c r="E84" s="77" t="s">
        <v>289</v>
      </c>
      <c r="F84" s="86" t="s">
        <v>222</v>
      </c>
      <c r="G84" s="87">
        <v>35</v>
      </c>
    </row>
    <row r="85" spans="1:7" ht="12.75">
      <c r="A85" s="62" t="s">
        <v>69</v>
      </c>
      <c r="B85" s="63" t="s">
        <v>290</v>
      </c>
      <c r="C85" s="64">
        <v>986</v>
      </c>
      <c r="D85" s="65" t="s">
        <v>291</v>
      </c>
      <c r="E85" s="66"/>
      <c r="F85" s="66"/>
      <c r="G85" s="67">
        <f>G86</f>
        <v>100</v>
      </c>
    </row>
    <row r="86" spans="1:7" ht="25.5">
      <c r="A86" s="89" t="s">
        <v>72</v>
      </c>
      <c r="B86" s="50" t="s">
        <v>292</v>
      </c>
      <c r="C86" s="75">
        <v>986</v>
      </c>
      <c r="D86" s="76" t="s">
        <v>293</v>
      </c>
      <c r="E86" s="77"/>
      <c r="F86" s="77"/>
      <c r="G86" s="78">
        <f>G87</f>
        <v>100</v>
      </c>
    </row>
    <row r="87" spans="1:7" ht="33.75" customHeight="1">
      <c r="A87" s="88" t="s">
        <v>75</v>
      </c>
      <c r="B87" s="74" t="s">
        <v>294</v>
      </c>
      <c r="C87" s="75">
        <v>986</v>
      </c>
      <c r="D87" s="76" t="s">
        <v>293</v>
      </c>
      <c r="E87" s="77" t="s">
        <v>295</v>
      </c>
      <c r="F87" s="77"/>
      <c r="G87" s="78">
        <f>G88</f>
        <v>100</v>
      </c>
    </row>
    <row r="88" spans="1:7" ht="25.5">
      <c r="A88" s="73"/>
      <c r="B88" s="74" t="s">
        <v>184</v>
      </c>
      <c r="C88" s="75">
        <v>986</v>
      </c>
      <c r="D88" s="76" t="s">
        <v>293</v>
      </c>
      <c r="E88" s="77" t="s">
        <v>296</v>
      </c>
      <c r="F88" s="77">
        <v>500</v>
      </c>
      <c r="G88" s="78">
        <v>100</v>
      </c>
    </row>
    <row r="89" spans="1:7" ht="18" customHeight="1">
      <c r="A89" s="62" t="s">
        <v>81</v>
      </c>
      <c r="B89" s="63" t="s">
        <v>297</v>
      </c>
      <c r="C89" s="64">
        <v>986</v>
      </c>
      <c r="D89" s="65" t="s">
        <v>298</v>
      </c>
      <c r="E89" s="66"/>
      <c r="F89" s="66"/>
      <c r="G89" s="67">
        <f>G90</f>
        <v>3800</v>
      </c>
    </row>
    <row r="90" spans="1:7" ht="12.75">
      <c r="A90" s="73" t="s">
        <v>84</v>
      </c>
      <c r="B90" s="50" t="s">
        <v>299</v>
      </c>
      <c r="C90" s="51">
        <v>986</v>
      </c>
      <c r="D90" s="69" t="s">
        <v>300</v>
      </c>
      <c r="E90" s="70"/>
      <c r="F90" s="70"/>
      <c r="G90" s="71">
        <f>G91+G93+G95+G97+G99</f>
        <v>3800</v>
      </c>
    </row>
    <row r="91" spans="1:7" ht="38.25">
      <c r="A91" s="73" t="s">
        <v>301</v>
      </c>
      <c r="B91" s="74" t="s">
        <v>302</v>
      </c>
      <c r="C91" s="75">
        <v>986</v>
      </c>
      <c r="D91" s="76" t="s">
        <v>300</v>
      </c>
      <c r="E91" s="77" t="s">
        <v>303</v>
      </c>
      <c r="F91" s="77"/>
      <c r="G91" s="78">
        <f>G92</f>
        <v>1000</v>
      </c>
    </row>
    <row r="92" spans="1:7" ht="25.5">
      <c r="A92" s="73"/>
      <c r="B92" s="74" t="s">
        <v>184</v>
      </c>
      <c r="C92" s="75">
        <v>986</v>
      </c>
      <c r="D92" s="76" t="s">
        <v>300</v>
      </c>
      <c r="E92" s="77" t="s">
        <v>303</v>
      </c>
      <c r="F92" s="77">
        <v>500</v>
      </c>
      <c r="G92" s="78">
        <v>1000</v>
      </c>
    </row>
    <row r="93" spans="1:7" ht="51">
      <c r="A93" s="73" t="s">
        <v>304</v>
      </c>
      <c r="B93" s="74" t="s">
        <v>305</v>
      </c>
      <c r="C93" s="75">
        <v>986</v>
      </c>
      <c r="D93" s="76" t="s">
        <v>300</v>
      </c>
      <c r="E93" s="77" t="s">
        <v>306</v>
      </c>
      <c r="F93" s="77"/>
      <c r="G93" s="78">
        <f>G94</f>
        <v>1810</v>
      </c>
    </row>
    <row r="94" spans="1:7" ht="25.5">
      <c r="A94" s="73"/>
      <c r="B94" s="74" t="s">
        <v>184</v>
      </c>
      <c r="C94" s="75">
        <v>986</v>
      </c>
      <c r="D94" s="76" t="s">
        <v>300</v>
      </c>
      <c r="E94" s="77" t="s">
        <v>306</v>
      </c>
      <c r="F94" s="77">
        <v>500</v>
      </c>
      <c r="G94" s="78">
        <v>1810</v>
      </c>
    </row>
    <row r="95" spans="1:7" ht="54" customHeight="1">
      <c r="A95" s="73" t="s">
        <v>307</v>
      </c>
      <c r="B95" s="74" t="s">
        <v>308</v>
      </c>
      <c r="C95" s="75">
        <v>986</v>
      </c>
      <c r="D95" s="76" t="s">
        <v>300</v>
      </c>
      <c r="E95" s="77" t="s">
        <v>309</v>
      </c>
      <c r="F95" s="77"/>
      <c r="G95" s="78">
        <f>G96</f>
        <v>350</v>
      </c>
    </row>
    <row r="96" spans="1:7" ht="25.5">
      <c r="A96" s="73"/>
      <c r="B96" s="74" t="s">
        <v>184</v>
      </c>
      <c r="C96" s="75">
        <v>986</v>
      </c>
      <c r="D96" s="76" t="s">
        <v>300</v>
      </c>
      <c r="E96" s="77" t="s">
        <v>309</v>
      </c>
      <c r="F96" s="77">
        <v>500</v>
      </c>
      <c r="G96" s="78">
        <v>350</v>
      </c>
    </row>
    <row r="97" spans="1:7" ht="51">
      <c r="A97" s="73" t="s">
        <v>310</v>
      </c>
      <c r="B97" s="74" t="s">
        <v>311</v>
      </c>
      <c r="C97" s="75">
        <v>986</v>
      </c>
      <c r="D97" s="76" t="s">
        <v>300</v>
      </c>
      <c r="E97" s="77" t="s">
        <v>312</v>
      </c>
      <c r="F97" s="77"/>
      <c r="G97" s="78">
        <f>G98</f>
        <v>330</v>
      </c>
    </row>
    <row r="98" spans="1:7" ht="25.5">
      <c r="A98" s="73"/>
      <c r="B98" s="74" t="s">
        <v>184</v>
      </c>
      <c r="C98" s="75">
        <v>986</v>
      </c>
      <c r="D98" s="76" t="s">
        <v>300</v>
      </c>
      <c r="E98" s="77" t="s">
        <v>312</v>
      </c>
      <c r="F98" s="77">
        <v>500</v>
      </c>
      <c r="G98" s="78">
        <v>330</v>
      </c>
    </row>
    <row r="99" spans="1:7" ht="63.75">
      <c r="A99" s="73" t="s">
        <v>313</v>
      </c>
      <c r="B99" s="74" t="s">
        <v>314</v>
      </c>
      <c r="C99" s="75">
        <v>986</v>
      </c>
      <c r="D99" s="76" t="s">
        <v>300</v>
      </c>
      <c r="E99" s="77" t="s">
        <v>315</v>
      </c>
      <c r="F99" s="77"/>
      <c r="G99" s="78">
        <f>G100</f>
        <v>310</v>
      </c>
    </row>
    <row r="100" spans="1:7" ht="25.5">
      <c r="A100" s="73"/>
      <c r="B100" s="74" t="s">
        <v>184</v>
      </c>
      <c r="C100" s="75">
        <v>986</v>
      </c>
      <c r="D100" s="76" t="s">
        <v>300</v>
      </c>
      <c r="E100" s="77" t="s">
        <v>315</v>
      </c>
      <c r="F100" s="77">
        <v>500</v>
      </c>
      <c r="G100" s="78">
        <v>310</v>
      </c>
    </row>
    <row r="101" spans="1:7" ht="12.75">
      <c r="A101" s="62" t="s">
        <v>112</v>
      </c>
      <c r="B101" s="63" t="s">
        <v>316</v>
      </c>
      <c r="C101" s="64">
        <v>986</v>
      </c>
      <c r="D101" s="65" t="s">
        <v>317</v>
      </c>
      <c r="E101" s="66"/>
      <c r="F101" s="66"/>
      <c r="G101" s="67">
        <f>G102</f>
        <v>5908</v>
      </c>
    </row>
    <row r="102" spans="1:7" ht="12.75">
      <c r="A102" s="73" t="s">
        <v>115</v>
      </c>
      <c r="B102" s="50" t="s">
        <v>318</v>
      </c>
      <c r="C102" s="51">
        <v>986</v>
      </c>
      <c r="D102" s="69" t="s">
        <v>319</v>
      </c>
      <c r="E102" s="70"/>
      <c r="F102" s="70"/>
      <c r="G102" s="71">
        <f>G103+G105</f>
        <v>5908</v>
      </c>
    </row>
    <row r="103" spans="1:7" ht="51">
      <c r="A103" s="73" t="s">
        <v>320</v>
      </c>
      <c r="B103" s="74" t="s">
        <v>321</v>
      </c>
      <c r="C103" s="75">
        <v>986</v>
      </c>
      <c r="D103" s="76" t="s">
        <v>319</v>
      </c>
      <c r="E103" s="77" t="s">
        <v>322</v>
      </c>
      <c r="F103" s="77"/>
      <c r="G103" s="90">
        <f>G104</f>
        <v>4508</v>
      </c>
    </row>
    <row r="104" spans="1:7" ht="25.5">
      <c r="A104" s="73"/>
      <c r="B104" s="74" t="s">
        <v>184</v>
      </c>
      <c r="C104" s="75">
        <v>986</v>
      </c>
      <c r="D104" s="76" t="s">
        <v>319</v>
      </c>
      <c r="E104" s="77" t="s">
        <v>322</v>
      </c>
      <c r="F104" s="77">
        <v>500</v>
      </c>
      <c r="G104" s="78">
        <v>4508</v>
      </c>
    </row>
    <row r="105" spans="1:7" ht="51">
      <c r="A105" s="73" t="s">
        <v>323</v>
      </c>
      <c r="B105" s="74" t="s">
        <v>324</v>
      </c>
      <c r="C105" s="75">
        <v>986</v>
      </c>
      <c r="D105" s="76" t="s">
        <v>319</v>
      </c>
      <c r="E105" s="77" t="s">
        <v>325</v>
      </c>
      <c r="F105" s="77"/>
      <c r="G105" s="78">
        <f>G106</f>
        <v>1400</v>
      </c>
    </row>
    <row r="106" spans="1:7" ht="25.5">
      <c r="A106" s="73"/>
      <c r="B106" s="74" t="s">
        <v>184</v>
      </c>
      <c r="C106" s="75">
        <v>986</v>
      </c>
      <c r="D106" s="76" t="s">
        <v>319</v>
      </c>
      <c r="E106" s="77" t="s">
        <v>325</v>
      </c>
      <c r="F106" s="77">
        <v>500</v>
      </c>
      <c r="G106" s="78">
        <v>1400</v>
      </c>
    </row>
    <row r="107" spans="1:7" ht="21" customHeight="1">
      <c r="A107" s="91" t="s">
        <v>326</v>
      </c>
      <c r="B107" s="63" t="s">
        <v>327</v>
      </c>
      <c r="C107" s="64">
        <v>986</v>
      </c>
      <c r="D107" s="66">
        <v>1000</v>
      </c>
      <c r="E107" s="66"/>
      <c r="F107" s="66"/>
      <c r="G107" s="67">
        <f>G108</f>
        <v>13767.599999999999</v>
      </c>
    </row>
    <row r="108" spans="1:7" ht="12.75">
      <c r="A108" s="92" t="s">
        <v>126</v>
      </c>
      <c r="B108" s="50" t="s">
        <v>328</v>
      </c>
      <c r="C108" s="51">
        <v>986</v>
      </c>
      <c r="D108" s="70" t="s">
        <v>329</v>
      </c>
      <c r="E108" s="70"/>
      <c r="F108" s="70"/>
      <c r="G108" s="71">
        <f>G111+G109+G113</f>
        <v>13767.599999999999</v>
      </c>
    </row>
    <row r="109" spans="1:7" ht="25.5">
      <c r="A109" s="93" t="s">
        <v>330</v>
      </c>
      <c r="B109" s="74" t="s">
        <v>331</v>
      </c>
      <c r="C109" s="75">
        <v>986</v>
      </c>
      <c r="D109" s="94" t="s">
        <v>329</v>
      </c>
      <c r="E109" s="77" t="s">
        <v>332</v>
      </c>
      <c r="F109" s="77"/>
      <c r="G109" s="78">
        <f>G110</f>
        <v>8593.5</v>
      </c>
    </row>
    <row r="110" spans="1:7" ht="38.25">
      <c r="A110" s="93"/>
      <c r="B110" s="74" t="s">
        <v>207</v>
      </c>
      <c r="C110" s="10">
        <v>986</v>
      </c>
      <c r="D110" s="95" t="s">
        <v>329</v>
      </c>
      <c r="E110" s="77" t="s">
        <v>332</v>
      </c>
      <c r="F110" s="77">
        <v>598</v>
      </c>
      <c r="G110" s="78">
        <v>8593.5</v>
      </c>
    </row>
    <row r="111" spans="1:7" ht="12.75">
      <c r="A111" s="96" t="s">
        <v>333</v>
      </c>
      <c r="B111" s="74" t="s">
        <v>334</v>
      </c>
      <c r="C111" s="75">
        <v>986</v>
      </c>
      <c r="D111" s="94" t="s">
        <v>329</v>
      </c>
      <c r="E111" s="77" t="s">
        <v>335</v>
      </c>
      <c r="F111" s="77"/>
      <c r="G111" s="78">
        <f>G112</f>
        <v>1779.3</v>
      </c>
    </row>
    <row r="112" spans="1:7" ht="38.25">
      <c r="A112" s="96"/>
      <c r="B112" s="74" t="s">
        <v>207</v>
      </c>
      <c r="C112" s="75">
        <v>986</v>
      </c>
      <c r="D112" s="94" t="s">
        <v>329</v>
      </c>
      <c r="E112" s="77" t="s">
        <v>335</v>
      </c>
      <c r="F112" s="77">
        <v>598</v>
      </c>
      <c r="G112" s="78">
        <v>1779.3</v>
      </c>
    </row>
    <row r="113" spans="1:7" ht="25.5">
      <c r="A113" s="73" t="s">
        <v>336</v>
      </c>
      <c r="B113" s="74" t="s">
        <v>337</v>
      </c>
      <c r="C113" s="75">
        <v>986</v>
      </c>
      <c r="D113" s="94" t="s">
        <v>329</v>
      </c>
      <c r="E113" s="77" t="s">
        <v>338</v>
      </c>
      <c r="F113" s="77"/>
      <c r="G113" s="78">
        <f>G114</f>
        <v>3394.8</v>
      </c>
    </row>
    <row r="114" spans="1:7" ht="38.25">
      <c r="A114" s="73"/>
      <c r="B114" s="74" t="s">
        <v>207</v>
      </c>
      <c r="C114" s="75">
        <v>986</v>
      </c>
      <c r="D114" s="94" t="s">
        <v>329</v>
      </c>
      <c r="E114" s="77" t="s">
        <v>338</v>
      </c>
      <c r="F114" s="77">
        <v>598</v>
      </c>
      <c r="G114" s="78">
        <v>3394.8</v>
      </c>
    </row>
    <row r="115" spans="1:7" ht="20.25" customHeight="1">
      <c r="A115" s="62">
        <v>9</v>
      </c>
      <c r="B115" s="63" t="s">
        <v>339</v>
      </c>
      <c r="C115" s="64">
        <v>986</v>
      </c>
      <c r="D115" s="65" t="s">
        <v>340</v>
      </c>
      <c r="E115" s="66"/>
      <c r="F115" s="66"/>
      <c r="G115" s="67">
        <f>G116</f>
        <v>7854.4</v>
      </c>
    </row>
    <row r="116" spans="1:7" ht="12.75">
      <c r="A116" s="73" t="s">
        <v>341</v>
      </c>
      <c r="B116" s="50" t="s">
        <v>342</v>
      </c>
      <c r="C116" s="51">
        <v>986</v>
      </c>
      <c r="D116" s="69" t="s">
        <v>343</v>
      </c>
      <c r="E116" s="70"/>
      <c r="F116" s="70"/>
      <c r="G116" s="71">
        <f>G119+G117</f>
        <v>7854.4</v>
      </c>
    </row>
    <row r="117" spans="1:7" ht="25.5">
      <c r="A117" s="73" t="s">
        <v>344</v>
      </c>
      <c r="B117" s="74" t="s">
        <v>345</v>
      </c>
      <c r="C117" s="75">
        <v>986</v>
      </c>
      <c r="D117" s="76" t="s">
        <v>343</v>
      </c>
      <c r="E117" s="77" t="s">
        <v>346</v>
      </c>
      <c r="F117" s="77"/>
      <c r="G117" s="78">
        <f>G118</f>
        <v>6404.4</v>
      </c>
    </row>
    <row r="118" spans="1:7" ht="25.5">
      <c r="A118" s="73"/>
      <c r="B118" s="74" t="s">
        <v>347</v>
      </c>
      <c r="C118" s="75">
        <v>986</v>
      </c>
      <c r="D118" s="76" t="s">
        <v>343</v>
      </c>
      <c r="E118" s="77" t="s">
        <v>346</v>
      </c>
      <c r="F118" s="76" t="s">
        <v>348</v>
      </c>
      <c r="G118" s="78">
        <v>6404.4</v>
      </c>
    </row>
    <row r="119" spans="1:7" ht="25.5" customHeight="1">
      <c r="A119" s="73" t="s">
        <v>349</v>
      </c>
      <c r="B119" s="74" t="s">
        <v>350</v>
      </c>
      <c r="C119" s="75">
        <v>986</v>
      </c>
      <c r="D119" s="76" t="s">
        <v>343</v>
      </c>
      <c r="E119" s="77" t="s">
        <v>351</v>
      </c>
      <c r="F119" s="77"/>
      <c r="G119" s="78">
        <f>G120</f>
        <v>1450</v>
      </c>
    </row>
    <row r="120" spans="1:7" ht="25.5">
      <c r="A120" s="73"/>
      <c r="B120" s="74" t="s">
        <v>184</v>
      </c>
      <c r="C120" s="75">
        <v>986</v>
      </c>
      <c r="D120" s="76" t="s">
        <v>343</v>
      </c>
      <c r="E120" s="77" t="s">
        <v>351</v>
      </c>
      <c r="F120" s="77">
        <v>500</v>
      </c>
      <c r="G120" s="78">
        <v>1450</v>
      </c>
    </row>
    <row r="121" spans="1:7" ht="12.75">
      <c r="A121" s="62">
        <v>10</v>
      </c>
      <c r="B121" s="63" t="s">
        <v>352</v>
      </c>
      <c r="C121" s="64"/>
      <c r="D121" s="65"/>
      <c r="E121" s="66"/>
      <c r="F121" s="66"/>
      <c r="G121" s="67">
        <f>G122</f>
        <v>650</v>
      </c>
    </row>
    <row r="122" spans="1:7" ht="16.5" customHeight="1">
      <c r="A122" s="97" t="s">
        <v>353</v>
      </c>
      <c r="B122" s="50" t="s">
        <v>354</v>
      </c>
      <c r="C122" s="51">
        <v>986</v>
      </c>
      <c r="D122" s="69" t="s">
        <v>355</v>
      </c>
      <c r="E122" s="70"/>
      <c r="F122" s="70"/>
      <c r="G122" s="71">
        <f>G123+G125</f>
        <v>650</v>
      </c>
    </row>
    <row r="123" spans="1:7" ht="38.25">
      <c r="A123" s="73" t="s">
        <v>356</v>
      </c>
      <c r="B123" s="74" t="s">
        <v>357</v>
      </c>
      <c r="C123" s="75">
        <v>986</v>
      </c>
      <c r="D123" s="76" t="s">
        <v>358</v>
      </c>
      <c r="E123" s="77" t="s">
        <v>359</v>
      </c>
      <c r="F123" s="77"/>
      <c r="G123" s="78">
        <f>G124</f>
        <v>350</v>
      </c>
    </row>
    <row r="124" spans="1:7" ht="25.5">
      <c r="A124" s="73"/>
      <c r="B124" s="74" t="s">
        <v>184</v>
      </c>
      <c r="C124" s="75">
        <v>986</v>
      </c>
      <c r="D124" s="76" t="s">
        <v>358</v>
      </c>
      <c r="E124" s="77" t="s">
        <v>359</v>
      </c>
      <c r="F124" s="77">
        <v>500</v>
      </c>
      <c r="G124" s="78">
        <v>350</v>
      </c>
    </row>
    <row r="125" spans="1:7" ht="25.5">
      <c r="A125" s="73" t="s">
        <v>360</v>
      </c>
      <c r="B125" s="74" t="s">
        <v>361</v>
      </c>
      <c r="C125" s="75">
        <v>986</v>
      </c>
      <c r="D125" s="76" t="s">
        <v>358</v>
      </c>
      <c r="E125" s="77" t="s">
        <v>362</v>
      </c>
      <c r="F125" s="77"/>
      <c r="G125" s="78">
        <f>G126</f>
        <v>300</v>
      </c>
    </row>
    <row r="126" spans="1:7" ht="25.5">
      <c r="A126" s="73"/>
      <c r="B126" s="74" t="s">
        <v>184</v>
      </c>
      <c r="C126" s="75">
        <v>986</v>
      </c>
      <c r="D126" s="76" t="s">
        <v>358</v>
      </c>
      <c r="E126" s="77" t="s">
        <v>362</v>
      </c>
      <c r="F126" s="77">
        <v>500</v>
      </c>
      <c r="G126" s="78">
        <v>300</v>
      </c>
    </row>
  </sheetData>
  <sheetProtection/>
  <mergeCells count="1">
    <mergeCell ref="B9:F9"/>
  </mergeCells>
  <printOptions/>
  <pageMargins left="0.7874015748031497" right="0.3937007874015748" top="0.5905511811023623" bottom="0.5905511811023623" header="0" footer="0"/>
  <pageSetup horizontalDpi="600" verticalDpi="600" orientation="portrait" paperSize="9" scale="90" r:id="rId1"/>
  <rowBreaks count="4" manualBreakCount="4">
    <brk id="34" max="6" man="1"/>
    <brk id="64" max="6" man="1"/>
    <brk id="88" max="6" man="1"/>
    <brk id="11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Oem</cp:lastModifiedBy>
  <cp:lastPrinted>2011-05-13T07:33:55Z</cp:lastPrinted>
  <dcterms:created xsi:type="dcterms:W3CDTF">2011-05-13T07:21:22Z</dcterms:created>
  <dcterms:modified xsi:type="dcterms:W3CDTF">2011-07-06T12:36:34Z</dcterms:modified>
  <cp:category/>
  <cp:version/>
  <cp:contentType/>
  <cp:contentStatus/>
</cp:coreProperties>
</file>