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2"/>
  </bookViews>
  <sheets>
    <sheet name=" 1 ДОХОДЫ  " sheetId="1" r:id="rId1"/>
    <sheet name="2 РАСХОДЫ " sheetId="2" r:id="rId2"/>
    <sheet name="3 дефицит " sheetId="3" r:id="rId3"/>
    <sheet name="Лист1" sheetId="4" r:id="rId4"/>
    <sheet name="Лист2" sheetId="5" r:id="rId5"/>
    <sheet name="Лист3" sheetId="6" r:id="rId6"/>
  </sheets>
  <externalReferences>
    <externalReference r:id="rId9"/>
    <externalReference r:id="rId10"/>
    <externalReference r:id="rId11"/>
  </externalReferences>
  <definedNames>
    <definedName name="_edn1" localSheetId="1">'2 РАСХОДЫ '!#REF!</definedName>
    <definedName name="_edn2" localSheetId="1">'2 РАСХОДЫ '!#REF!</definedName>
    <definedName name="_edn3" localSheetId="1">'2 РАСХОДЫ '!#REF!</definedName>
    <definedName name="_ednref1" localSheetId="1">'2 РАСХОДЫ '!#REF!</definedName>
    <definedName name="_ednref2" localSheetId="1">'2 РАСХОДЫ '!#REF!</definedName>
    <definedName name="_ednref3" localSheetId="1">'2 РАСХОДЫ '!#REF!</definedName>
    <definedName name="в" localSheetId="0">#REF!,#REF!,#REF!,#REF!</definedName>
    <definedName name="в" localSheetId="1">#REF!,#REF!,#REF!,#REF!</definedName>
    <definedName name="в" localSheetId="2">#REF!,#REF!,#REF!,#REF!</definedName>
    <definedName name="в">#REF!,#REF!,#REF!,#REF!</definedName>
    <definedName name="_xlnm.Print_Area" localSheetId="0">' 1 ДОХОДЫ  '!$A$5:$D$51</definedName>
    <definedName name="_xlnm.Print_Area" localSheetId="1">'2 РАСХОДЫ '!$A$5:$H$125</definedName>
    <definedName name="_xlnm.Print_Area" localSheetId="2">'3 дефицит '!$A$5:$F$17</definedName>
  </definedNames>
  <calcPr fullCalcOnLoad="1"/>
</workbook>
</file>

<file path=xl/sharedStrings.xml><?xml version="1.0" encoding="utf-8"?>
<sst xmlns="http://schemas.openxmlformats.org/spreadsheetml/2006/main" count="521" uniqueCount="344">
  <si>
    <t>тыс. руб.</t>
  </si>
  <si>
    <t xml:space="preserve">Наименование дохода               </t>
  </si>
  <si>
    <t>Код дохода</t>
  </si>
  <si>
    <t xml:space="preserve">Сумма </t>
  </si>
  <si>
    <t>Исполнение 1 кв.</t>
  </si>
  <si>
    <t>ДОХОДЫ  БЮДЖЕТА -  ВСЕГО</t>
  </si>
  <si>
    <t xml:space="preserve">НАЛОГИ НА СОВОКУПНЫЙ ДОХОД                        </t>
  </si>
  <si>
    <t>000 1 05 00000 00 0000 000</t>
  </si>
  <si>
    <t xml:space="preserve">Налог, взимаемый в связи с применением упрощенной системы налогообложения                 </t>
  </si>
  <si>
    <t>182  1 05 01000 00 0000 110</t>
  </si>
  <si>
    <t xml:space="preserve">Налог, взимаемый с налогоплательщиков, выбравших в качестве объекта налогообложения доходы  </t>
  </si>
  <si>
    <t>182 1 05 01010 01 0000 110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</si>
  <si>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</si>
  <si>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182 1 05 01020 01 0000 110</t>
  </si>
  <si>
    <t xml:space="preserve">Единый налог на вмененный доход для отдельных видов деятельности </t>
  </si>
  <si>
    <t>182 1 05 02000 02 0000 110</t>
  </si>
  <si>
    <t xml:space="preserve">НАЛОГИ НА ИМУЩЕСТВО                               </t>
  </si>
  <si>
    <t>182 1 06 00000 00 0000 000</t>
  </si>
  <si>
    <t xml:space="preserve">Налоги на имущество физических лиц </t>
  </si>
  <si>
    <t>182 1 06 01000 00 0000 110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</si>
  <si>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</si>
  <si>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182 1 06 01010 03 0000 110</t>
  </si>
  <si>
    <t xml:space="preserve">ЗАДОЛЖЕННОСТЬ И ПЕРЕРАСЧЕТЫ ПО ОТМЕНЕННЫМ НАЛОГАМ, СБОРАМ И ИНЫМ ОБЯЗАТЕЛЬНЫМ ПЛАТЕЖАМ  </t>
  </si>
  <si>
    <t>000 1 09 00000 00 0000 000</t>
  </si>
  <si>
    <t>Налоги на имущество</t>
  </si>
  <si>
    <t>000 1 09 04000 00 0000 110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</si>
  <si>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</si>
  <si>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182 1 09 04040 01 0000 110</t>
  </si>
  <si>
    <t xml:space="preserve">ДОХОДЫ ОТ ИСПОЛЬЗОВАНИЯ ИМУЩЕСТВА, НАХОДЯЩЕГОСЯ В ГОСУДАРСТВЕННОЙ И МУНИЦИПАЛЬНОЙ СОБСТВЕННОСТИ     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</si>
  <si>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</si>
  <si>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</si>
  <si>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</si>
  <si>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</t>
  </si>
  <si>
    <t xml:space="preserve">830 1 11 05010 02 0000 120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</si>
  <si>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</si>
  <si>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 xml:space="preserve">830 1 11 05010 02 0100 120  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</si>
  <si>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</si>
  <si>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</si>
  <si>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</si>
  <si>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</si>
  <si>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</t>
  </si>
  <si>
    <t>811 1 13 03030 03 0000 130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</si>
  <si>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</si>
  <si>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811 1 13 03030 03 0100 130</t>
  </si>
  <si>
    <t xml:space="preserve">ШТРАФЫ, САНКЦИИ, ВОЗМЕЩЕНИЕ УЩЕРБА  </t>
  </si>
  <si>
    <t>000 1 16 00000 00 0000 000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</si>
  <si>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</si>
  <si>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182 1 16 06000 01 0000 140</t>
  </si>
  <si>
    <t>Доходы от возмещения ущерба при возникновении страховых случаев</t>
  </si>
  <si>
    <t>000 1 16 23000 00 0000 140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</si>
  <si>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</t>
  </si>
  <si>
    <t>986 1 16 23030 03 0000 140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</si>
  <si>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</si>
  <si>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000 1 16 90030 03 0000 140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</si>
  <si>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</si>
  <si>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000 1 16 90030 03 0100 140</t>
  </si>
  <si>
    <t xml:space="preserve">Штрафы за нарушения правил торговли, предусмотренные Законом Санкт-Петербурга "Об административной ответственности за продажу товаров в неустановленных местах" </t>
  </si>
  <si>
    <t>000 1 16 90030 03 0200 140</t>
  </si>
  <si>
    <t xml:space="preserve">ПРОЧИЕ НЕНАЛОГОВЫЕ ДОХОДЫ     </t>
  </si>
  <si>
    <t>000 1 17 00000 00 0000 000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</si>
  <si>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</si>
  <si>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986 1 17 01030 03 0000 180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</si>
  <si>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</si>
  <si>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986 1 17 05030 03 0000 180</t>
  </si>
  <si>
    <t xml:space="preserve">Возврат средств, полученных и не использованных учреждениями и организациями в прошлые годы </t>
  </si>
  <si>
    <t>986 1 17 05030 03 0100 180</t>
  </si>
  <si>
    <t xml:space="preserve">БЕЗВОЗМЕЗДНЫЕ ПОСТУПЛЕНИЯ           </t>
  </si>
  <si>
    <t>000 2 00 00000 00 0000 000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</si>
  <si>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</si>
  <si>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986 2 02 01999 03 0000 151</t>
  </si>
  <si>
    <t>Субвенции бюджетам субъектов Российской Федерации и муниципальных образований</t>
  </si>
  <si>
    <t>986 2 02 03000 00 0000 151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</si>
  <si>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</si>
  <si>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986 2 02 03024 03 0000 151</t>
  </si>
  <si>
    <t>Субвенции бюджетам внутригородских муниципальных образований Санкт-Петербурга на исполнение органами местного самоуправления  отдельных государственных полномочий Санкт-Петербурга по организации и осуществлению деятельности по опеке и попечительству</t>
  </si>
  <si>
    <t>986 2 02 03024 03 0100 151</t>
  </si>
  <si>
    <t>986 2 02 03024 03 0200 151</t>
  </si>
  <si>
    <t>986 2 02 03027 03 0000 151</t>
  </si>
  <si>
    <t>986 2 02 03027 03 0100 151</t>
  </si>
  <si>
    <t>Субвенции бюджетам 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 на выплату вознаграждения  приемным родителям</t>
  </si>
  <si>
    <t>986 2 02 03027 03 0200 151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</si>
  <si>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</si>
  <si>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986 2 08 00000 00 0000 180</t>
  </si>
  <si>
    <t>2 08 03000 03 0000 180</t>
  </si>
  <si>
    <t>Субвенции бюджетам внутригородских муниципальных образований Санкт-Петербурга на исполнение органами местного самоуправления отдельного государственного полномочя Санкт-Петербурга по определению должностных лиц местного самоуправления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</si>
  <si>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бюджетам внутригородских муниципальных образований Санкт-Петербурга  на исполнение органами местного самоуправления отдельных государственных полномочий Санкт-Петербурга по выплате денежных средств на содержание детей, находящихся под опекой (попечительством), и детей, переданных на воспитание в приемные семьи и на выплату вознаграждения  приемным родителям
</t>
  </si>
  <si>
    <t xml:space="preserve">Субвенции бюджетам  внутригородских муниципальных образований Санкт-Петербурга на исполнение органами местного самоуправления отдельных государственных полномочий Санкт-Петербурга по выплате денежных средств на содержание детей, находящихся под опекой (попечительством), и детей, переданных на воспитание в приемные семьи
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</si>
  <si>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</si>
  <si>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№ п/п</t>
  </si>
  <si>
    <t>Наименование</t>
  </si>
  <si>
    <t>ГРБС</t>
  </si>
  <si>
    <t>Раздел, подраздел</t>
  </si>
  <si>
    <t>Целевая статья</t>
  </si>
  <si>
    <t>Вид расходов</t>
  </si>
  <si>
    <t>Сумма</t>
  </si>
  <si>
    <t>Исполнение  1 кв. тыс. руб.</t>
  </si>
  <si>
    <t>РАСХОДЫ БЮДЖЕТА - ВСЕГО</t>
  </si>
  <si>
    <t>I</t>
  </si>
  <si>
    <t>ПУШКИНСКИЙ МУНИЦИПАЛЬНЫЙ СОВЕТ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</si>
  <si>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</si>
  <si>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</si>
  <si>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</si>
  <si>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</si>
  <si>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</si>
  <si>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</si>
  <si>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</si>
  <si>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</si>
  <si>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</si>
  <si>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</si>
  <si>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1.2.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</si>
  <si>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</si>
  <si>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</si>
  <si>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</si>
  <si>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</si>
  <si>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</si>
  <si>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 xml:space="preserve">Выполнение функций органами местного самоуправления </t>
  </si>
  <si>
    <t>1.2.2.</t>
  </si>
  <si>
    <t>Депутаты, осуществляющие свою деятельность на постоянной основе</t>
  </si>
  <si>
    <t>002 03 01</t>
  </si>
  <si>
    <t>1.2.3.</t>
  </si>
  <si>
    <t>Вознаграждение депутатам, осуществляющим свои полномочия  на непостоянной основе</t>
  </si>
  <si>
    <t>002 03 02</t>
  </si>
  <si>
    <t>II.</t>
  </si>
  <si>
    <t>МЕСТНАЯ АДМИНИСТРАЦИЯ Г. ПУШКИНА</t>
  </si>
  <si>
    <t>1.3.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</si>
  <si>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</si>
  <si>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</si>
  <si>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</si>
  <si>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</si>
  <si>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002 05 00</t>
  </si>
  <si>
    <t>1.3.2.</t>
  </si>
  <si>
    <t xml:space="preserve">Центральный аппарат </t>
  </si>
  <si>
    <t>002 06 00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</si>
  <si>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</si>
  <si>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</si>
  <si>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002 06 01</t>
  </si>
  <si>
    <t>1.3.2.2.</t>
  </si>
  <si>
    <t>Организация и осуществление деятельности по опеке и попечительству</t>
  </si>
  <si>
    <t>002 06 02</t>
  </si>
  <si>
    <t xml:space="preserve">Выполнение отдельных государственных полномочий за счет субвенций из фонда компенсаций Санкт-Петербурга </t>
  </si>
  <si>
    <t>1.3.2.3.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</si>
  <si>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</si>
  <si>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002 06 03</t>
  </si>
  <si>
    <t>1.4.</t>
  </si>
  <si>
    <t>Резервные фонды</t>
  </si>
  <si>
    <t>0112</t>
  </si>
  <si>
    <t>1.4.1.</t>
  </si>
  <si>
    <t xml:space="preserve">Резервный фонд местной администрации </t>
  </si>
  <si>
    <t>070 01 00</t>
  </si>
  <si>
    <t>Прочие расходы</t>
  </si>
  <si>
    <t>013</t>
  </si>
  <si>
    <t>1.5.</t>
  </si>
  <si>
    <t>Другие общегосударственные вопросы</t>
  </si>
  <si>
    <t>0114</t>
  </si>
  <si>
    <t>1.5.1.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</si>
  <si>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</si>
  <si>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</si>
  <si>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500</t>
  </si>
  <si>
    <t>1.5.2.</t>
  </si>
  <si>
    <t>Выполнение других обязательств государства</t>
  </si>
  <si>
    <t>092 02 00</t>
  </si>
  <si>
    <t>2.</t>
  </si>
  <si>
    <t>НАЦИОНАЛЬНАЯ БЕЗОПАСНОСТЬ И ПРАВООХРАНИТЕЛЬНАЯ ДЕЯТЕЛЬНОСТЬ</t>
  </si>
  <si>
    <t>0300</t>
  </si>
  <si>
    <t>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</si>
  <si>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</si>
  <si>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</si>
  <si>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2.1.1.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</si>
  <si>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</si>
  <si>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</si>
  <si>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</si>
  <si>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</si>
  <si>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</si>
  <si>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</si>
  <si>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</si>
  <si>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</si>
  <si>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2.2.</t>
  </si>
  <si>
    <t>Обеспечение пожарной безопасности</t>
  </si>
  <si>
    <t>0310</t>
  </si>
  <si>
    <t>2.2.1.</t>
  </si>
  <si>
    <t>Организация первичных мер в области пожарной безопасности</t>
  </si>
  <si>
    <t>219 04 00</t>
  </si>
  <si>
    <t>3.</t>
  </si>
  <si>
    <t>НАЦИОНАЛЬНАЯ ЭКОНОМИКА</t>
  </si>
  <si>
    <t>0400</t>
  </si>
  <si>
    <t>3.1.</t>
  </si>
  <si>
    <t>Дорожное хозяйство</t>
  </si>
  <si>
    <t>0409</t>
  </si>
  <si>
    <t>3.1.1.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</si>
  <si>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</si>
  <si>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315 01 00</t>
  </si>
  <si>
    <t>3.2.</t>
  </si>
  <si>
    <t>Другие вопросы в области национальной экономики</t>
  </si>
  <si>
    <t>0412</t>
  </si>
  <si>
    <t>3.2.1.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</si>
  <si>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</si>
  <si>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</si>
  <si>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4.</t>
  </si>
  <si>
    <t>ЖИЛИЩНО-КОММУНАЛЬНОЕ ХОЗЯЙСТВО</t>
  </si>
  <si>
    <t>0500</t>
  </si>
  <si>
    <t>4.1.</t>
  </si>
  <si>
    <t>Жилищное хозяйство</t>
  </si>
  <si>
    <t>0501</t>
  </si>
  <si>
    <t>4.1.1.</t>
  </si>
  <si>
    <t xml:space="preserve">Муниципальные целевые программы по повышению уровня защищенности жилищного фонда на территории муниципального образования, в том числе замену входных дверей с привлечением средств населения муниципального образованияя </t>
  </si>
  <si>
    <t>795 01 00</t>
  </si>
  <si>
    <t>4.2.</t>
  </si>
  <si>
    <t>Благоустройство</t>
  </si>
  <si>
    <t>0503</t>
  </si>
  <si>
    <t>4.2.1.</t>
  </si>
  <si>
    <t xml:space="preserve">Муниципальная целевая программа по благоустройству   "Программа подготовки к 300-летию Царского Села (г. Пушкин) на 2008-2010 годы" </t>
  </si>
  <si>
    <t>795 02 00</t>
  </si>
  <si>
    <t>4.2.2.</t>
  </si>
  <si>
    <t>Оборудование контейнерных площадок на территориях дворов</t>
  </si>
  <si>
    <t>600 02 01</t>
  </si>
  <si>
    <t>4.2.3.</t>
  </si>
  <si>
    <t>Ликвидация несанкционированных свалок бытовых отходов и мусора</t>
  </si>
  <si>
    <t>600 02 02</t>
  </si>
  <si>
    <t>4.2.4.</t>
  </si>
  <si>
    <t>Организация сбора и вывоза бытовых отходов и мусора с территории частного жилого фонда</t>
  </si>
  <si>
    <t>600 02 03</t>
  </si>
  <si>
    <t>4.2.5.</t>
  </si>
  <si>
    <t>Озеленение придомовых территорий и территорий дворов и учет зеленых насаждений</t>
  </si>
  <si>
    <t>600 03 01</t>
  </si>
  <si>
    <t>4.2.6.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</si>
  <si>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</si>
  <si>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</si>
  <si>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4.2.7.</t>
  </si>
  <si>
    <t>Организация установки указателей с наименованиями улиц и номерами домов</t>
  </si>
  <si>
    <t>600 04 01</t>
  </si>
  <si>
    <t>4.2.8.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</si>
  <si>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</si>
  <si>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600 04 02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</si>
  <si>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</si>
  <si>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</si>
  <si>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</si>
  <si>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</si>
  <si>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</si>
  <si>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</si>
  <si>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</si>
  <si>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Участие в мероприятиях по охране окружающей среды в границах муниципального образования</t>
  </si>
  <si>
    <t>410 01 00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</si>
  <si>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</si>
  <si>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</si>
  <si>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</si>
  <si>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</si>
  <si>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</si>
  <si>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</si>
  <si>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</si>
  <si>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</si>
  <si>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</si>
  <si>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</si>
  <si>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</si>
  <si>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</si>
  <si>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>6.1.3.</t>
  </si>
  <si>
    <t xml:space="preserve">Муниципальная целевая программа по организации досуга молодежи "Программа подготовки к 300-летию Царского Села (г. Пушкин) на 2008-2010 годы" </t>
  </si>
  <si>
    <t>795 03 00</t>
  </si>
  <si>
    <t>6.1.4.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</si>
  <si>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 </t>
  </si>
  <si>
    <t>795 04 00</t>
  </si>
  <si>
    <t>6.1.5.</t>
  </si>
  <si>
    <t xml:space="preserve">Муниципальная целевая программа по участию в профилактике дорожно-транспортного травматизма на территории муниципального образования  </t>
  </si>
  <si>
    <t>795 05 00</t>
  </si>
  <si>
    <t>6.1.6.</t>
  </si>
  <si>
    <t xml:space="preserve">Муниципальная целевая программа по участию в деятельности по профилактике правонарушений  на территории муниципального образования в соответствии с законами Санкт-Петербурга  </t>
  </si>
  <si>
    <t>795 06 00</t>
  </si>
  <si>
    <t>7.</t>
  </si>
  <si>
    <t>КУЛЬТУРА, КИНЕМАТОГРАФИЯ, СРЕДСТВА МАССОВОЙ ИНФОРМАЦИИ</t>
  </si>
  <si>
    <t>0800</t>
  </si>
  <si>
    <t>7.1.</t>
  </si>
  <si>
    <t>Культура</t>
  </si>
  <si>
    <t>0801</t>
  </si>
  <si>
    <t>7.1.1.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</si>
  <si>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</si>
  <si>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450 01 00</t>
  </si>
  <si>
    <t>7.1.2.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</si>
  <si>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</si>
  <si>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450 02 00</t>
  </si>
  <si>
    <t>7.1.3.</t>
  </si>
  <si>
    <t xml:space="preserve">Муниципальная целевая программа по организации местных и участие в организации и проведении городских  праздничных и иных зрелищных мероприятий "Программа подготовки к 300-летию Царского Села (г. Пушкин) на 2008-2010 годы" </t>
  </si>
  <si>
    <t>795 07 00</t>
  </si>
  <si>
    <t>7.3.</t>
  </si>
  <si>
    <t>Периодическая печать и издательства</t>
  </si>
  <si>
    <t>0804</t>
  </si>
  <si>
    <t>7.3.1.</t>
  </si>
  <si>
    <t xml:space="preserve">Периодические издания, учрежденные представительными органами местного самоуправления </t>
  </si>
  <si>
    <t>457 01 00</t>
  </si>
  <si>
    <t>7.3.2.</t>
  </si>
  <si>
    <t xml:space="preserve">Опубликование муниципальных правовых актов в средствах массовой информации </t>
  </si>
  <si>
    <t>457 02 00</t>
  </si>
  <si>
    <t>8.</t>
  </si>
  <si>
    <t>ЗДРАВООХРАНЕНИЕ, ФИЗИЧЕСКАЯ КУЛЬТУРА И СПОРТ</t>
  </si>
  <si>
    <t>0900</t>
  </si>
  <si>
    <t>8.1.</t>
  </si>
  <si>
    <t>Физическая культура и спорт</t>
  </si>
  <si>
    <t>0908</t>
  </si>
  <si>
    <t>8.1.1.</t>
  </si>
  <si>
    <t>Содержание муниципальных учреждений физической культуры и спорта</t>
  </si>
  <si>
    <t>512 99 00</t>
  </si>
  <si>
    <t>Выполнение функций бюджетными учреждениями</t>
  </si>
  <si>
    <t>001</t>
  </si>
  <si>
    <t>8.1.2.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</si>
  <si>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</si>
  <si>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</si>
  <si>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8.1.3.</t>
  </si>
  <si>
    <t xml:space="preserve">Муниципальная целевая программа по созданию условий для развития на территории муниципального образования массовой физической культуры и спорта в рамках " "Программы подготовки к 300-летию Царского Села (г. Пушкин) на 2008-2010 годы" </t>
  </si>
  <si>
    <t>795 08 00</t>
  </si>
  <si>
    <t>9.</t>
  </si>
  <si>
    <t xml:space="preserve"> СОЦИАЛЬНАЯ ПОЛИТИКА</t>
  </si>
  <si>
    <t>1004</t>
  </si>
  <si>
    <t>9.1.</t>
  </si>
  <si>
    <t>Охрана семьи и детства</t>
  </si>
  <si>
    <t>9.1.1.</t>
  </si>
  <si>
    <t>Содержание ребенка в семье опекуна и приемной семье</t>
  </si>
  <si>
    <t>520 13 01</t>
  </si>
  <si>
    <t>9.1.2.</t>
  </si>
  <si>
    <t>Вознаграждение приемным родителям</t>
  </si>
  <si>
    <t>520 13 02</t>
  </si>
  <si>
    <t>Код главы</t>
  </si>
  <si>
    <t>код группы, подгруппы, статьи и вида источников</t>
  </si>
  <si>
    <t>Исполнение 1 квартал</t>
  </si>
  <si>
    <t>Источники финансирования дефицита бюджета  - всего</t>
  </si>
  <si>
    <t xml:space="preserve">Источники внутреннего финансирования дефицита бюджета </t>
  </si>
  <si>
    <t xml:space="preserve"> 01 00 00 00 00 0000 000</t>
  </si>
  <si>
    <t>Изменение остатков средств на счетах по учету средств бюджета</t>
  </si>
  <si>
    <t xml:space="preserve"> 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</si>
  <si>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</si>
  <si>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</si>
  <si>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</si>
  <si>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</si>
  <si>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</si>
  <si>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</si>
  <si>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</si>
  <si>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</si>
  <si>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</si>
  <si>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</si>
  <si>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</si>
  <si>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 xml:space="preserve"> 01 05 02 01 03 0000 610</t>
  </si>
  <si>
    <t>СВЕДЕНИЯ ПО ИСПОЛНЕНИЮ ПО ИСТОЧНИКАМ ФИНАНСИРОВАНИЯ ДЕФИЦИТА БЮДЖЕТА МУНИЦИПАЛЬНОГО ОБРАЗОВАНИЯ ГОРОД ПУШКИН В 1 КВАРТАЛЕ  2011 ГОДА</t>
  </si>
  <si>
    <t>СВЕДЕНИЯ ОБ ИСПОЛНЕНИИ ПО  ДОХОДАМ БЮДЖЕТА МУНИЦИПАЛЬНОГО ОБРАЗОВАНИЯ ГОРОД ПУШКИН НА 2011 ГОД</t>
  </si>
  <si>
    <t>СЕДЕНИЯ ОБ ИСПОЛНЕНИИ МЕСТНОГО БЮДЖЕТА ПО ВЕДОМСТВЕННОЙ СТРУКТУРЕ РАСХОДОВ БЮДЖЕТА МУНИЦИПАЛЬНОГО ОБРАЗОВАНИЯ ГОРОД ПУШКИН НА 2011 ГОД</t>
  </si>
  <si>
    <t xml:space="preserve">Приложение 1 </t>
  </si>
  <si>
    <t>Приложение 2</t>
  </si>
  <si>
    <t xml:space="preserve">Приложение 3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</si>
</sst>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d/m"/>
    <numFmt numFmtId="167" formatCode="[$-FC19]d\ mmmm\ yyyy\ &quot;г.&quot;"/>
    <numFmt numFmtId="168" formatCode="dd/mm/yy;@"/>
    <numFmt numFmtId="169" formatCode="#,##0.000"/>
    <numFmt numFmtId="170" formatCode="#,##0.00&quot;р.&quot;"/>
    <numFmt numFmtId="171" formatCode="0.000"/>
    <numFmt numFmtId="172" formatCode="0.0000"/>
    <numFmt numFmtId="173" formatCode="d\ mmmm\,\ yyyy"/>
    <numFmt numFmtId="174" formatCode="mmmm"/>
    <numFmt numFmtId="175" formatCode="dd\ mmm\ yy"/>
    <numFmt numFmtId="176" formatCode="\+0"/>
    <numFmt numFmtId="177" formatCode="#,##0.00_р_.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mmm/yyyy"/>
    <numFmt numFmtId="188" formatCode="&quot;правильно&quot;;&quot;почти правильно&quot;;&quot;фуфло&quot;"/>
    <numFmt numFmtId="189" formatCode="&quot;доходов больше&quot;;&quot;расходов больше&quot;;&quot;в норме&quot;"/>
    <numFmt numFmtId="190" formatCode="[$€-2]\ ###,000_);[Red]\([$€-2]\ ###,000\)"/>
    <numFmt numFmtId="191" formatCode="&quot;ЗЕР ГУД&quot;;&quot;ШИТ!&quot;;&quot;ШИТ!&quot;"/>
    <numFmt numFmtId="192" formatCode="&quot;ШИТ!&quot;;&quot;ЗЕР ГУТ!&quot;;&quot;ШИТ!&quot;"/>
    <numFmt numFmtId="193" formatCode="[Red]&quot;ШИТ!&quot;;[Red]&quot;ШИТ&quot;;[Green]&quot;ЗЕР ГУТ!&quot;"/>
    <numFmt numFmtId="194" formatCode="#,##0.0000"/>
    <numFmt numFmtId="195" formatCode="#,##0.00000"/>
    <numFmt numFmtId="196" formatCode="#,##0.000000"/>
    <numFmt numFmtId="197" formatCode="0.00000"/>
    <numFmt numFmtId="198" formatCode="0.000000"/>
    <numFmt numFmtId="199" formatCode="0.0000000"/>
    <numFmt numFmtId="200" formatCode="0.0%"/>
    <numFmt numFmtId="201" formatCode="0.000%"/>
    <numFmt numFmtId="202" formatCode="0.0000%"/>
    <numFmt numFmtId="203" formatCode="0.00000%"/>
    <numFmt numFmtId="204" formatCode="0.000000000"/>
    <numFmt numFmtId="205" formatCode="0.00000000"/>
    <numFmt numFmtId="206" formatCode="0.0000000000"/>
    <numFmt numFmtId="207" formatCode="#,##0.0000000"/>
    <numFmt numFmtId="208" formatCode="#,##0.0;[Red]#,##0.0"/>
    <numFmt numFmtId="209" formatCode="0.00;[Red]0.00"/>
    <numFmt numFmtId="210" formatCode="#,##0.000;[Red]#,##0.000"/>
    <numFmt numFmtId="211" formatCode="#,##0.00000;[Red]#,##0.00000"/>
    <numFmt numFmtId="212" formatCode="0.000;[Red]0.000"/>
    <numFmt numFmtId="213" formatCode="0.0;[Red]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Courier New"/>
      <family val="3"/>
    </font>
    <font>
      <b/>
      <sz val="10"/>
      <color indexed="17"/>
      <name val="Times New Roman"/>
      <family val="1"/>
    </font>
    <font>
      <sz val="9"/>
      <color indexed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right"/>
    </xf>
    <xf numFmtId="0" fontId="0" fillId="0" borderId="0" xfId="0" applyFont="1" applyAlignment="1">
      <alignment vertical="justify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2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7" borderId="10" xfId="0" applyFont="1" applyFill="1" applyBorder="1" applyAlignment="1">
      <alignment vertical="top" wrapText="1"/>
    </xf>
    <xf numFmtId="0" fontId="5" fillId="7" borderId="11" xfId="0" applyFont="1" applyFill="1" applyBorder="1" applyAlignment="1">
      <alignment horizontal="left" vertical="top" wrapText="1"/>
    </xf>
    <xf numFmtId="164" fontId="5" fillId="7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righ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4" fontId="8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vertical="justify" wrapText="1"/>
    </xf>
    <xf numFmtId="0" fontId="5" fillId="7" borderId="10" xfId="0" applyFont="1" applyFill="1" applyBorder="1" applyAlignment="1">
      <alignment horizontal="center" vertical="top" wrapText="1"/>
    </xf>
    <xf numFmtId="164" fontId="5" fillId="7" borderId="12" xfId="0" applyNumberFormat="1" applyFont="1" applyFill="1" applyBorder="1" applyAlignment="1">
      <alignment horizontal="center" vertical="justify" wrapText="1"/>
    </xf>
    <xf numFmtId="164" fontId="5" fillId="7" borderId="10" xfId="0" applyNumberFormat="1" applyFont="1" applyFill="1" applyBorder="1" applyAlignment="1">
      <alignment horizontal="center" vertical="justify" wrapText="1"/>
    </xf>
    <xf numFmtId="0" fontId="5" fillId="3" borderId="10" xfId="0" applyFont="1" applyFill="1" applyBorder="1" applyAlignment="1">
      <alignment horizontal="center" vertical="justify"/>
    </xf>
    <xf numFmtId="0" fontId="5" fillId="3" borderId="10" xfId="0" applyFont="1" applyFill="1" applyBorder="1" applyAlignment="1">
      <alignment vertical="justify" wrapText="1"/>
    </xf>
    <xf numFmtId="0" fontId="5" fillId="3" borderId="10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justify" wrapText="1"/>
    </xf>
    <xf numFmtId="164" fontId="5" fillId="3" borderId="10" xfId="0" applyNumberFormat="1" applyFont="1" applyFill="1" applyBorder="1" applyAlignment="1">
      <alignment horizontal="center" vertical="justify" wrapText="1"/>
    </xf>
    <xf numFmtId="0" fontId="5" fillId="22" borderId="10" xfId="0" applyFont="1" applyFill="1" applyBorder="1" applyAlignment="1">
      <alignment horizontal="center" vertical="justify"/>
    </xf>
    <xf numFmtId="0" fontId="5" fillId="22" borderId="10" xfId="0" applyFont="1" applyFill="1" applyBorder="1" applyAlignment="1">
      <alignment vertical="justify" wrapText="1"/>
    </xf>
    <xf numFmtId="0" fontId="5" fillId="22" borderId="10" xfId="0" applyFont="1" applyFill="1" applyBorder="1" applyAlignment="1">
      <alignment horizontal="center" vertical="top" wrapText="1"/>
    </xf>
    <xf numFmtId="49" fontId="5" fillId="22" borderId="10" xfId="0" applyNumberFormat="1" applyFont="1" applyFill="1" applyBorder="1" applyAlignment="1">
      <alignment horizontal="center" vertical="top"/>
    </xf>
    <xf numFmtId="0" fontId="5" fillId="22" borderId="10" xfId="0" applyFont="1" applyFill="1" applyBorder="1" applyAlignment="1">
      <alignment horizontal="center" vertical="top"/>
    </xf>
    <xf numFmtId="164" fontId="5" fillId="22" borderId="12" xfId="0" applyNumberFormat="1" applyFont="1" applyFill="1" applyBorder="1" applyAlignment="1">
      <alignment horizontal="left" vertical="justify"/>
    </xf>
    <xf numFmtId="164" fontId="5" fillId="22" borderId="10" xfId="0" applyNumberFormat="1" applyFont="1" applyFill="1" applyBorder="1" applyAlignment="1">
      <alignment horizontal="left" vertical="justify"/>
    </xf>
    <xf numFmtId="0" fontId="5" fillId="0" borderId="10" xfId="0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justify"/>
    </xf>
    <xf numFmtId="164" fontId="5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4" fontId="4" fillId="0" borderId="12" xfId="0" applyNumberFormat="1" applyFont="1" applyBorder="1" applyAlignment="1">
      <alignment vertical="justify"/>
    </xf>
    <xf numFmtId="164" fontId="4" fillId="0" borderId="10" xfId="0" applyNumberFormat="1" applyFont="1" applyBorder="1" applyAlignment="1">
      <alignment vertical="justify"/>
    </xf>
    <xf numFmtId="49" fontId="4" fillId="3" borderId="10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164" fontId="4" fillId="3" borderId="12" xfId="0" applyNumberFormat="1" applyFont="1" applyFill="1" applyBorder="1" applyAlignment="1">
      <alignment vertical="justify"/>
    </xf>
    <xf numFmtId="164" fontId="4" fillId="3" borderId="10" xfId="0" applyNumberFormat="1" applyFont="1" applyFill="1" applyBorder="1" applyAlignment="1">
      <alignment vertical="justify"/>
    </xf>
    <xf numFmtId="164" fontId="5" fillId="22" borderId="12" xfId="0" applyNumberFormat="1" applyFont="1" applyFill="1" applyBorder="1" applyAlignment="1">
      <alignment vertical="justify"/>
    </xf>
    <xf numFmtId="164" fontId="5" fillId="22" borderId="10" xfId="0" applyNumberFormat="1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vertical="justify"/>
    </xf>
    <xf numFmtId="164" fontId="4" fillId="0" borderId="10" xfId="0" applyNumberFormat="1" applyFont="1" applyFill="1" applyBorder="1" applyAlignment="1">
      <alignment vertical="justify"/>
    </xf>
    <xf numFmtId="164" fontId="4" fillId="0" borderId="12" xfId="0" applyNumberFormat="1" applyFont="1" applyBorder="1" applyAlignment="1">
      <alignment horizontal="right" vertical="justify"/>
    </xf>
    <xf numFmtId="164" fontId="4" fillId="0" borderId="10" xfId="0" applyNumberFormat="1" applyFont="1" applyBorder="1" applyAlignment="1">
      <alignment horizontal="right" vertical="justify"/>
    </xf>
    <xf numFmtId="49" fontId="5" fillId="22" borderId="10" xfId="0" applyNumberFormat="1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justify" wrapText="1"/>
    </xf>
    <xf numFmtId="49" fontId="5" fillId="0" borderId="0" xfId="0" applyNumberFormat="1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6;&#1072;&#1096;&#1080;&#1076;\&#1084;&#1086;&#1080;%20&#1076;&#1086;&#1082;&#1091;&#1084;&#1077;&#1085;&#1090;&#1099;\Documents%20and%20Settings\123\&#1052;&#1086;&#1080;%20&#1076;&#1086;&#1082;&#1091;&#1084;&#1077;&#1085;&#1090;&#1099;\&#1040;&#1083;&#1083;&#1072;\&#1088;&#1072;&#1089;&#1095;&#1077;&#1090;%202006\&#1095;&#1080;&#1089;&#1090;&#1086;%20&#1085;&#1086;&#1088;&#1084;&#1072;&#1090;&#1080;&#1074;&#1099;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an\D\&#1052;&#1086;&#1080;%20&#1076;&#1086;&#1082;&#1091;&#1084;&#1077;&#1085;&#1090;&#1099;\&#1041;&#1070;&#1044;&#1046;&#1045;&#1058;\&#1048;&#1057;&#1055;&#1054;&#1051;&#1053;&#1045;&#1053;&#1048;&#1045;%20&#1041;&#1070;&#1044;&#1046;&#1045;&#1058;&#1040;%202010%20&#1043;&#1054;&#1044;\&#1054;&#1058;&#1063;&#1045;&#1058;&#1067;\1%20&#1082;&#1074;&#1072;&#1088;&#1090;&#1072;&#1083;\&#1048;&#1057;&#1055;&#1054;&#1051;&#1053;&#1045;&#1053;&#1048;&#1045;%20&#1055;&#1056;&#1054;&#1043;&#1056;&#1040;&#1052;&#1052;%20%20%201%20&#1082;&#1074;&#1072;&#1088;&#1090;&#1072;&#1083;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ная часть"/>
      <sheetName val="сам бюджет расходы"/>
      <sheetName val="Нормативы"/>
      <sheetName val="Нормативы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1.5.1.Нар.дружина"/>
      <sheetName val=" 2.1.ГО И ЧС"/>
      <sheetName val="2.2. Пожар"/>
      <sheetName val=" 3.2.Малый бизнес"/>
      <sheetName val="3.1 дороги"/>
      <sheetName val=" 4.ЖКХ"/>
      <sheetName val=" 5. охр.ср. "/>
      <sheetName val="6.1.1. Образование в-п"/>
      <sheetName val="6.1.2.Образование досуг"/>
      <sheetName val=" 6.1.4.Терроризм"/>
      <sheetName val="6.1.5. ПДП "/>
      <sheetName val="6.1.6.ПРАВОНАРУШЕНИЯ"/>
      <sheetName val=" 7.1.1.Календарь "/>
      <sheetName val="Расшифровка праздников"/>
      <sheetName val=" 7.1.2. Традиц. культ. "/>
      <sheetName val="7.3.СМИ"/>
      <sheetName val="8.1.1. Спортивный центр шахматы"/>
      <sheetName val="8.1.2.Здравохр и спорт"/>
      <sheetName val="ПЛАН спортивные р-н с изм"/>
      <sheetName val=" 300-летие ЦС "/>
      <sheetName val=" Социальная политика"/>
      <sheetName val="2 РАСХОДЫ "/>
      <sheetName val=" 1 ДОХОДЫ  "/>
      <sheetName val="3 дефицит "/>
      <sheetName val="Лист1"/>
      <sheetName val=" 300-летие ЦС  (2)"/>
    </sheetNames>
    <sheetDataSet>
      <sheetData sheetId="1">
        <row r="9">
          <cell r="D9">
            <v>0</v>
          </cell>
        </row>
        <row r="12">
          <cell r="D12">
            <v>638.857</v>
          </cell>
        </row>
        <row r="15">
          <cell r="D15">
            <v>14.16</v>
          </cell>
        </row>
      </sheetData>
      <sheetData sheetId="2">
        <row r="12">
          <cell r="E12">
            <v>0</v>
          </cell>
        </row>
      </sheetData>
      <sheetData sheetId="3">
        <row r="14">
          <cell r="E14">
            <v>94.45</v>
          </cell>
        </row>
      </sheetData>
      <sheetData sheetId="4">
        <row r="7">
          <cell r="E7">
            <v>0</v>
          </cell>
        </row>
      </sheetData>
      <sheetData sheetId="5">
        <row r="7">
          <cell r="E7">
            <v>0</v>
          </cell>
        </row>
        <row r="10">
          <cell r="E10">
            <v>267.93</v>
          </cell>
        </row>
        <row r="25">
          <cell r="E25">
            <v>0</v>
          </cell>
        </row>
        <row r="28">
          <cell r="E28">
            <v>0</v>
          </cell>
        </row>
        <row r="29">
          <cell r="E29">
            <v>470.925</v>
          </cell>
        </row>
        <row r="30">
          <cell r="E30">
            <v>0</v>
          </cell>
        </row>
        <row r="31">
          <cell r="E31">
            <v>457.1</v>
          </cell>
        </row>
        <row r="32">
          <cell r="E32">
            <v>0</v>
          </cell>
        </row>
        <row r="33">
          <cell r="E33">
            <v>0</v>
          </cell>
        </row>
      </sheetData>
      <sheetData sheetId="6">
        <row r="6">
          <cell r="E6">
            <v>0</v>
          </cell>
        </row>
      </sheetData>
      <sheetData sheetId="7">
        <row r="22">
          <cell r="E22">
            <v>232</v>
          </cell>
        </row>
      </sheetData>
      <sheetData sheetId="8">
        <row r="28">
          <cell r="F28">
            <v>220.985</v>
          </cell>
        </row>
      </sheetData>
      <sheetData sheetId="9">
        <row r="11">
          <cell r="E11">
            <v>0</v>
          </cell>
        </row>
      </sheetData>
      <sheetData sheetId="10">
        <row r="17">
          <cell r="E17">
            <v>30.01</v>
          </cell>
        </row>
      </sheetData>
      <sheetData sheetId="11">
        <row r="11">
          <cell r="E11">
            <v>0</v>
          </cell>
        </row>
      </sheetData>
      <sheetData sheetId="12">
        <row r="80">
          <cell r="F80">
            <v>1479.8709000000003</v>
          </cell>
        </row>
      </sheetData>
      <sheetData sheetId="14">
        <row r="18">
          <cell r="E18">
            <v>30.044</v>
          </cell>
        </row>
      </sheetData>
      <sheetData sheetId="15">
        <row r="13">
          <cell r="E13">
            <v>18.372</v>
          </cell>
        </row>
        <row r="16">
          <cell r="E16">
            <v>109.86399</v>
          </cell>
        </row>
      </sheetData>
      <sheetData sheetId="16">
        <row r="23">
          <cell r="E23">
            <v>0</v>
          </cell>
        </row>
      </sheetData>
      <sheetData sheetId="17">
        <row r="18">
          <cell r="E18">
            <v>266.24885</v>
          </cell>
        </row>
      </sheetData>
      <sheetData sheetId="19">
        <row r="15">
          <cell r="K15">
            <v>85.175</v>
          </cell>
        </row>
        <row r="18">
          <cell r="K18">
            <v>196.41035000000002</v>
          </cell>
        </row>
        <row r="41">
          <cell r="K41">
            <v>0</v>
          </cell>
        </row>
      </sheetData>
      <sheetData sheetId="20">
        <row r="11">
          <cell r="D11">
            <v>1978.93315</v>
          </cell>
        </row>
        <row r="15">
          <cell r="D15">
            <v>149.65136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72"/>
  <sheetViews>
    <sheetView view="pageBreakPreview" zoomScaleNormal="75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45.25390625" style="1" customWidth="1"/>
    <col min="2" max="2" width="24.625" style="1" customWidth="1"/>
    <col min="3" max="3" width="12.125" style="0" customWidth="1"/>
    <col min="4" max="4" width="10.625" style="0" customWidth="1"/>
  </cols>
  <sheetData>
    <row r="1" spans="3:4" ht="12.75">
      <c r="C1" s="2"/>
      <c r="D1" s="2"/>
    </row>
    <row r="2" spans="1:4" ht="12.75">
      <c r="A2" s="3"/>
      <c r="B2" s="3"/>
      <c r="C2" s="2"/>
      <c r="D2" s="2"/>
    </row>
    <row r="3" spans="1:4" ht="12.75">
      <c r="A3" s="3"/>
      <c r="B3" s="3"/>
      <c r="C3" s="2"/>
      <c r="D3" s="2"/>
    </row>
    <row r="4" spans="1:4" ht="15.75" customHeight="1">
      <c r="A4" s="3"/>
      <c r="B4" s="3"/>
      <c r="C4" s="2"/>
      <c r="D4" s="2"/>
    </row>
    <row r="5" spans="1:4" ht="15.75" customHeight="1">
      <c r="A5" s="3"/>
      <c r="B5" s="3"/>
      <c r="C5" s="2"/>
      <c r="D5" s="2" t="s">
        <v>341</v>
      </c>
    </row>
    <row r="6" spans="1:4" ht="25.5" customHeight="1">
      <c r="A6" s="99" t="s">
        <v>339</v>
      </c>
      <c r="B6" s="99"/>
      <c r="C6" s="99"/>
      <c r="D6" s="4"/>
    </row>
    <row r="7" spans="1:4" ht="11.25" customHeight="1">
      <c r="A7" s="3"/>
      <c r="B7" s="3"/>
      <c r="C7" s="5" t="s">
        <v>0</v>
      </c>
      <c r="D7" s="5"/>
    </row>
    <row r="8" spans="1:4" ht="26.25" customHeight="1">
      <c r="A8" s="6" t="s">
        <v>1</v>
      </c>
      <c r="B8" s="6" t="s">
        <v>2</v>
      </c>
      <c r="C8" s="7" t="s">
        <v>3</v>
      </c>
      <c r="D8" s="7" t="s">
        <v>4</v>
      </c>
    </row>
    <row r="9" spans="1:4" s="11" customFormat="1" ht="12.75">
      <c r="A9" s="8">
        <v>2</v>
      </c>
      <c r="B9" s="8">
        <v>3</v>
      </c>
      <c r="C9" s="9">
        <v>4</v>
      </c>
      <c r="D9" s="9">
        <v>4</v>
      </c>
    </row>
    <row r="10" spans="1:4" ht="12.75">
      <c r="A10" s="12" t="s">
        <v>5</v>
      </c>
      <c r="B10" s="13"/>
      <c r="C10" s="14">
        <f>C11+C16+C22+C26+C30+C41+C37</f>
        <v>95000</v>
      </c>
      <c r="D10" s="14">
        <f>D11+D16+D22+D26+D30+D41+D37+D19</f>
        <v>22420.910039999995</v>
      </c>
    </row>
    <row r="11" spans="1:4" ht="12.75">
      <c r="A11" s="15" t="s">
        <v>6</v>
      </c>
      <c r="B11" s="16" t="s">
        <v>7</v>
      </c>
      <c r="C11" s="17">
        <f>C12+C15</f>
        <v>18667</v>
      </c>
      <c r="D11" s="17">
        <f>D12+D15</f>
        <v>3940.93363</v>
      </c>
    </row>
    <row r="12" spans="1:4" ht="25.5">
      <c r="A12" s="15" t="s">
        <v>8</v>
      </c>
      <c r="B12" s="16" t="s">
        <v>9</v>
      </c>
      <c r="C12" s="18">
        <f>C13+C14</f>
        <v>7367</v>
      </c>
      <c r="D12" s="18">
        <f>D13+D14</f>
        <v>1528.24608</v>
      </c>
    </row>
    <row r="13" spans="1:5" ht="25.5">
      <c r="A13" s="19" t="s">
        <v>10</v>
      </c>
      <c r="B13" s="20" t="s">
        <v>11</v>
      </c>
      <c r="C13" s="21">
        <v>5810</v>
      </c>
      <c r="D13" s="21">
        <v>1315.43088</v>
      </c>
      <c r="E13" s="22"/>
    </row>
    <row r="14" spans="1:4" ht="38.25">
      <c r="A14" s="19" t="s">
        <v>12</v>
      </c>
      <c r="B14" s="20" t="s">
        <v>13</v>
      </c>
      <c r="C14" s="21">
        <v>1557</v>
      </c>
      <c r="D14" s="21">
        <v>212.8152</v>
      </c>
    </row>
    <row r="15" spans="1:5" ht="25.5">
      <c r="A15" s="15" t="s">
        <v>14</v>
      </c>
      <c r="B15" s="16" t="s">
        <v>15</v>
      </c>
      <c r="C15" s="18">
        <v>11300</v>
      </c>
      <c r="D15" s="18">
        <v>2412.68755</v>
      </c>
      <c r="E15" s="22"/>
    </row>
    <row r="16" spans="1:4" ht="15.75" customHeight="1">
      <c r="A16" s="15" t="s">
        <v>16</v>
      </c>
      <c r="B16" s="16" t="s">
        <v>17</v>
      </c>
      <c r="C16" s="17">
        <f>C17</f>
        <v>20560</v>
      </c>
      <c r="D16" s="17">
        <f>D17</f>
        <v>2418.90271</v>
      </c>
    </row>
    <row r="17" spans="1:4" ht="12.75">
      <c r="A17" s="15" t="s">
        <v>18</v>
      </c>
      <c r="B17" s="16" t="s">
        <v>19</v>
      </c>
      <c r="C17" s="18">
        <f>C18</f>
        <v>20560</v>
      </c>
      <c r="D17" s="18">
        <f>D18</f>
        <v>2418.90271</v>
      </c>
    </row>
    <row r="18" spans="1:4" ht="67.5" customHeight="1">
      <c r="A18" s="19" t="s">
        <v>20</v>
      </c>
      <c r="B18" s="20" t="s">
        <v>21</v>
      </c>
      <c r="C18" s="21">
        <v>20560</v>
      </c>
      <c r="D18" s="21">
        <v>2418.90271</v>
      </c>
    </row>
    <row r="19" spans="1:4" ht="43.5" customHeight="1">
      <c r="A19" s="15" t="s">
        <v>22</v>
      </c>
      <c r="B19" s="16" t="s">
        <v>23</v>
      </c>
      <c r="C19" s="23"/>
      <c r="D19" s="21">
        <f>D20</f>
        <v>21.3984</v>
      </c>
    </row>
    <row r="20" spans="1:4" ht="19.5" customHeight="1">
      <c r="A20" s="15" t="s">
        <v>24</v>
      </c>
      <c r="B20" s="16" t="s">
        <v>25</v>
      </c>
      <c r="C20" s="24"/>
      <c r="D20" s="21">
        <f>D21</f>
        <v>21.3984</v>
      </c>
    </row>
    <row r="21" spans="1:4" ht="45.75" customHeight="1">
      <c r="A21" s="19" t="s">
        <v>26</v>
      </c>
      <c r="B21" s="20" t="s">
        <v>27</v>
      </c>
      <c r="C21" s="24"/>
      <c r="D21" s="21">
        <v>21.3984</v>
      </c>
    </row>
    <row r="22" spans="1:4" ht="38.25">
      <c r="A22" s="15" t="s">
        <v>28</v>
      </c>
      <c r="B22" s="16" t="s">
        <v>29</v>
      </c>
      <c r="C22" s="17">
        <f aca="true" t="shared" si="0" ref="C22:D24">C23</f>
        <v>36200</v>
      </c>
      <c r="D22" s="17">
        <f t="shared" si="0"/>
        <v>11272.0393</v>
      </c>
    </row>
    <row r="23" spans="1:4" ht="63.75">
      <c r="A23" s="15" t="s">
        <v>30</v>
      </c>
      <c r="B23" s="16" t="s">
        <v>31</v>
      </c>
      <c r="C23" s="18">
        <f t="shared" si="0"/>
        <v>36200</v>
      </c>
      <c r="D23" s="18">
        <f t="shared" si="0"/>
        <v>11272.0393</v>
      </c>
    </row>
    <row r="24" spans="1:4" ht="76.5">
      <c r="A24" s="19" t="s">
        <v>32</v>
      </c>
      <c r="B24" s="20" t="s">
        <v>33</v>
      </c>
      <c r="C24" s="25">
        <f t="shared" si="0"/>
        <v>36200</v>
      </c>
      <c r="D24" s="25">
        <f t="shared" si="0"/>
        <v>11272.0393</v>
      </c>
    </row>
    <row r="25" spans="1:4" ht="51">
      <c r="A25" s="19" t="s">
        <v>34</v>
      </c>
      <c r="B25" s="20" t="s">
        <v>35</v>
      </c>
      <c r="C25" s="25">
        <v>36200</v>
      </c>
      <c r="D25" s="25">
        <v>11272.0393</v>
      </c>
    </row>
    <row r="26" spans="1:4" ht="25.5">
      <c r="A26" s="15" t="s">
        <v>36</v>
      </c>
      <c r="B26" s="16" t="s">
        <v>37</v>
      </c>
      <c r="C26" s="17">
        <f aca="true" t="shared" si="1" ref="C26:D28">C27</f>
        <v>3430</v>
      </c>
      <c r="D26" s="17">
        <f t="shared" si="1"/>
        <v>1.6</v>
      </c>
    </row>
    <row r="27" spans="1:4" ht="25.5">
      <c r="A27" s="15" t="s">
        <v>38</v>
      </c>
      <c r="B27" s="16" t="s">
        <v>39</v>
      </c>
      <c r="C27" s="18">
        <f t="shared" si="1"/>
        <v>3430</v>
      </c>
      <c r="D27" s="18">
        <f t="shared" si="1"/>
        <v>1.6</v>
      </c>
    </row>
    <row r="28" spans="1:4" ht="76.5">
      <c r="A28" s="19" t="s">
        <v>40</v>
      </c>
      <c r="B28" s="20" t="s">
        <v>41</v>
      </c>
      <c r="C28" s="21">
        <f t="shared" si="1"/>
        <v>3430</v>
      </c>
      <c r="D28" s="21">
        <f t="shared" si="1"/>
        <v>1.6</v>
      </c>
    </row>
    <row r="29" spans="1:4" ht="76.5">
      <c r="A29" s="19" t="s">
        <v>42</v>
      </c>
      <c r="B29" s="20" t="s">
        <v>43</v>
      </c>
      <c r="C29" s="21">
        <v>3430</v>
      </c>
      <c r="D29" s="21">
        <v>1.6</v>
      </c>
    </row>
    <row r="30" spans="1:4" ht="12.75">
      <c r="A30" s="15" t="s">
        <v>44</v>
      </c>
      <c r="B30" s="16" t="s">
        <v>45</v>
      </c>
      <c r="C30" s="17">
        <f>C31+C32+C34</f>
        <v>3720</v>
      </c>
      <c r="D30" s="17">
        <f>D31+D32+D34</f>
        <v>1817</v>
      </c>
    </row>
    <row r="31" spans="1:4" ht="63.75">
      <c r="A31" s="15" t="s">
        <v>46</v>
      </c>
      <c r="B31" s="16" t="s">
        <v>47</v>
      </c>
      <c r="C31" s="18">
        <v>820</v>
      </c>
      <c r="D31" s="18">
        <v>171</v>
      </c>
    </row>
    <row r="32" spans="1:4" ht="25.5">
      <c r="A32" s="15" t="s">
        <v>48</v>
      </c>
      <c r="B32" s="16" t="s">
        <v>49</v>
      </c>
      <c r="C32" s="18">
        <f>C33</f>
        <v>70</v>
      </c>
      <c r="D32" s="18">
        <f>D33</f>
        <v>0</v>
      </c>
    </row>
    <row r="33" spans="1:4" ht="84" customHeight="1">
      <c r="A33" s="19" t="s">
        <v>50</v>
      </c>
      <c r="B33" s="20" t="s">
        <v>51</v>
      </c>
      <c r="C33" s="21">
        <v>70</v>
      </c>
      <c r="D33" s="21">
        <v>0</v>
      </c>
    </row>
    <row r="34" spans="1:4" ht="63.75">
      <c r="A34" s="15" t="s">
        <v>52</v>
      </c>
      <c r="B34" s="16" t="s">
        <v>53</v>
      </c>
      <c r="C34" s="18">
        <f>C35+C36</f>
        <v>2830</v>
      </c>
      <c r="D34" s="18">
        <f>D35+D36</f>
        <v>1646</v>
      </c>
    </row>
    <row r="35" spans="1:4" ht="63.75">
      <c r="A35" s="19" t="s">
        <v>54</v>
      </c>
      <c r="B35" s="20" t="s">
        <v>55</v>
      </c>
      <c r="C35" s="21">
        <v>2280</v>
      </c>
      <c r="D35" s="21">
        <f>1230+270+146</f>
        <v>1646</v>
      </c>
    </row>
    <row r="36" spans="1:4" ht="51">
      <c r="A36" s="19" t="s">
        <v>56</v>
      </c>
      <c r="B36" s="20" t="s">
        <v>57</v>
      </c>
      <c r="C36" s="21">
        <v>550</v>
      </c>
      <c r="D36" s="21">
        <v>0</v>
      </c>
    </row>
    <row r="37" spans="1:4" ht="12.75">
      <c r="A37" s="15" t="s">
        <v>58</v>
      </c>
      <c r="B37" s="16" t="s">
        <v>59</v>
      </c>
      <c r="C37" s="17">
        <f>C38+C39</f>
        <v>5</v>
      </c>
      <c r="D37" s="17">
        <f>D38+D39</f>
        <v>0</v>
      </c>
    </row>
    <row r="38" spans="1:4" ht="51">
      <c r="A38" s="15" t="s">
        <v>60</v>
      </c>
      <c r="B38" s="16" t="s">
        <v>61</v>
      </c>
      <c r="C38" s="18">
        <v>0</v>
      </c>
      <c r="D38" s="18">
        <v>0</v>
      </c>
    </row>
    <row r="39" spans="1:4" ht="38.25" customHeight="1">
      <c r="A39" s="15" t="s">
        <v>62</v>
      </c>
      <c r="B39" s="16" t="s">
        <v>63</v>
      </c>
      <c r="C39" s="18">
        <f>C40</f>
        <v>5</v>
      </c>
      <c r="D39" s="18">
        <f>D40</f>
        <v>0</v>
      </c>
    </row>
    <row r="40" spans="1:4" ht="27" customHeight="1">
      <c r="A40" s="15" t="s">
        <v>64</v>
      </c>
      <c r="B40" s="16" t="s">
        <v>65</v>
      </c>
      <c r="C40" s="18">
        <v>5</v>
      </c>
      <c r="D40" s="18">
        <v>0</v>
      </c>
    </row>
    <row r="41" spans="1:4" ht="12.75">
      <c r="A41" s="15" t="s">
        <v>66</v>
      </c>
      <c r="B41" s="16" t="s">
        <v>67</v>
      </c>
      <c r="C41" s="17">
        <f>C42+C43+C50</f>
        <v>12418</v>
      </c>
      <c r="D41" s="17">
        <f>D42+D43+D50</f>
        <v>2949.036</v>
      </c>
    </row>
    <row r="42" spans="1:4" ht="38.25">
      <c r="A42" s="15" t="s">
        <v>68</v>
      </c>
      <c r="B42" s="16" t="s">
        <v>69</v>
      </c>
      <c r="C42" s="18">
        <v>0</v>
      </c>
      <c r="D42" s="18">
        <v>0</v>
      </c>
    </row>
    <row r="43" spans="1:4" ht="25.5">
      <c r="A43" s="15" t="s">
        <v>70</v>
      </c>
      <c r="B43" s="16" t="s">
        <v>71</v>
      </c>
      <c r="C43" s="18">
        <f>C44+C47</f>
        <v>12417.1</v>
      </c>
      <c r="D43" s="18">
        <f>D44+D47</f>
        <v>2949.036</v>
      </c>
    </row>
    <row r="44" spans="1:4" ht="63.75">
      <c r="A44" s="15" t="s">
        <v>72</v>
      </c>
      <c r="B44" s="16" t="s">
        <v>73</v>
      </c>
      <c r="C44" s="26">
        <f>C45+C46</f>
        <v>2639</v>
      </c>
      <c r="D44" s="26">
        <f>D45+D46</f>
        <v>650</v>
      </c>
    </row>
    <row r="45" spans="1:4" ht="76.5">
      <c r="A45" s="15" t="s">
        <v>74</v>
      </c>
      <c r="B45" s="16" t="s">
        <v>75</v>
      </c>
      <c r="C45" s="26">
        <v>2579</v>
      </c>
      <c r="D45" s="26">
        <f>650</f>
        <v>650</v>
      </c>
    </row>
    <row r="46" spans="1:4" ht="114.75">
      <c r="A46" s="15" t="s">
        <v>84</v>
      </c>
      <c r="B46" s="16" t="s">
        <v>76</v>
      </c>
      <c r="C46" s="26">
        <v>60</v>
      </c>
      <c r="D46" s="26">
        <v>0</v>
      </c>
    </row>
    <row r="47" spans="1:4" ht="127.5">
      <c r="A47" s="15" t="s">
        <v>85</v>
      </c>
      <c r="B47" s="16" t="s">
        <v>77</v>
      </c>
      <c r="C47" s="26">
        <f>C48+C49</f>
        <v>9778.1</v>
      </c>
      <c r="D47" s="26">
        <f>D48+D49</f>
        <v>2299.036</v>
      </c>
    </row>
    <row r="48" spans="1:4" ht="107.25" customHeight="1">
      <c r="A48" s="19" t="s">
        <v>86</v>
      </c>
      <c r="B48" s="20" t="s">
        <v>78</v>
      </c>
      <c r="C48" s="21">
        <v>8417</v>
      </c>
      <c r="D48" s="21">
        <v>2068.275</v>
      </c>
    </row>
    <row r="49" spans="1:4" ht="76.5">
      <c r="A49" s="19" t="s">
        <v>79</v>
      </c>
      <c r="B49" s="20" t="s">
        <v>80</v>
      </c>
      <c r="C49" s="21">
        <v>1361.1</v>
      </c>
      <c r="D49" s="21">
        <v>230.761</v>
      </c>
    </row>
    <row r="50" spans="1:4" ht="76.5">
      <c r="A50" s="15" t="s">
        <v>81</v>
      </c>
      <c r="B50" s="16" t="s">
        <v>82</v>
      </c>
      <c r="C50" s="26">
        <f>C51</f>
        <v>0.9</v>
      </c>
      <c r="D50" s="26">
        <f>D51</f>
        <v>0</v>
      </c>
    </row>
    <row r="51" spans="1:4" ht="140.25">
      <c r="A51" s="19" t="s">
        <v>87</v>
      </c>
      <c r="B51" s="20" t="s">
        <v>83</v>
      </c>
      <c r="C51" s="21">
        <v>0.9</v>
      </c>
      <c r="D51" s="21">
        <v>0</v>
      </c>
    </row>
    <row r="52" spans="1:4" ht="13.5">
      <c r="A52" s="27"/>
      <c r="B52" s="27"/>
      <c r="C52" s="4"/>
      <c r="D52" s="4"/>
    </row>
    <row r="53" spans="1:4" ht="13.5">
      <c r="A53" s="27"/>
      <c r="B53" s="27"/>
      <c r="C53" s="28"/>
      <c r="D53" s="28"/>
    </row>
    <row r="54" spans="1:4" ht="13.5">
      <c r="A54" s="27"/>
      <c r="B54" s="27"/>
      <c r="C54" s="28"/>
      <c r="D54" s="28"/>
    </row>
    <row r="55" spans="1:4" ht="13.5">
      <c r="A55" s="27"/>
      <c r="B55" s="27"/>
      <c r="C55" s="28"/>
      <c r="D55" s="28"/>
    </row>
    <row r="56" spans="1:4" ht="13.5">
      <c r="A56" s="27"/>
      <c r="B56" s="27"/>
      <c r="C56" s="28"/>
      <c r="D56" s="28"/>
    </row>
    <row r="57" spans="3:4" ht="12.75">
      <c r="C57" s="28"/>
      <c r="D57" s="28"/>
    </row>
    <row r="58" spans="3:4" ht="12.75">
      <c r="C58" s="28"/>
      <c r="D58" s="28"/>
    </row>
    <row r="59" spans="3:4" ht="12.75">
      <c r="C59" s="28"/>
      <c r="D59" s="28"/>
    </row>
    <row r="60" spans="3:4" ht="12.75">
      <c r="C60" s="28"/>
      <c r="D60" s="28"/>
    </row>
    <row r="61" spans="3:4" ht="12.75">
      <c r="C61" s="28"/>
      <c r="D61" s="28"/>
    </row>
    <row r="62" spans="3:4" ht="12.75">
      <c r="C62" s="28"/>
      <c r="D62" s="28"/>
    </row>
    <row r="63" spans="3:4" ht="12.75">
      <c r="C63" s="28"/>
      <c r="D63" s="28"/>
    </row>
    <row r="64" spans="3:4" ht="12.75">
      <c r="C64" s="28"/>
      <c r="D64" s="28"/>
    </row>
    <row r="65" spans="3:4" ht="12.75">
      <c r="C65" s="28"/>
      <c r="D65" s="28"/>
    </row>
    <row r="66" spans="3:4" ht="12.75">
      <c r="C66" s="28"/>
      <c r="D66" s="28"/>
    </row>
    <row r="67" spans="3:4" ht="12.75">
      <c r="C67" s="28"/>
      <c r="D67" s="28"/>
    </row>
    <row r="68" spans="3:4" ht="12.75">
      <c r="C68" s="28"/>
      <c r="D68" s="28"/>
    </row>
    <row r="69" spans="3:4" ht="12.75">
      <c r="C69" s="28"/>
      <c r="D69" s="28"/>
    </row>
    <row r="70" spans="3:4" ht="12.75">
      <c r="C70" s="28"/>
      <c r="D70" s="28"/>
    </row>
    <row r="71" spans="3:4" ht="12.75">
      <c r="C71" s="28"/>
      <c r="D71" s="28"/>
    </row>
    <row r="72" spans="3:4" ht="12.75">
      <c r="C72" s="28"/>
      <c r="D72" s="28"/>
    </row>
  </sheetData>
  <sheetProtection/>
  <mergeCells count="1">
    <mergeCell ref="A6:C6"/>
  </mergeCells>
  <printOptions/>
  <pageMargins left="0.72" right="0.73" top="0.52" bottom="0.5118110236220472" header="0.4" footer="0.5118110236220472"/>
  <pageSetup horizontalDpi="600" verticalDpi="600" orientation="portrait" paperSize="9" scale="87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125"/>
  <sheetViews>
    <sheetView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1" max="1" width="5.75390625" style="11" customWidth="1"/>
    <col min="2" max="2" width="39.75390625" style="1" customWidth="1"/>
    <col min="3" max="3" width="7.25390625" style="11" customWidth="1"/>
    <col min="4" max="4" width="7.625" style="0" customWidth="1"/>
    <col min="6" max="6" width="7.00390625" style="0" customWidth="1"/>
    <col min="7" max="7" width="11.25390625" style="0" customWidth="1"/>
    <col min="8" max="8" width="11.75390625" style="0" customWidth="1"/>
  </cols>
  <sheetData>
    <row r="1" spans="1:7" ht="12.75">
      <c r="A1" s="29"/>
      <c r="B1" s="30"/>
      <c r="C1" s="31"/>
      <c r="D1" s="32"/>
      <c r="E1" s="32"/>
      <c r="F1" s="33"/>
      <c r="G1" s="2"/>
    </row>
    <row r="2" spans="1:7" ht="12.75">
      <c r="A2" s="29"/>
      <c r="B2" s="30"/>
      <c r="C2" s="31"/>
      <c r="D2" s="32"/>
      <c r="E2" s="32"/>
      <c r="F2" s="33"/>
      <c r="G2" s="2"/>
    </row>
    <row r="3" spans="1:7" ht="12.75">
      <c r="A3" s="29"/>
      <c r="B3" s="30"/>
      <c r="C3" s="31"/>
      <c r="D3" s="32"/>
      <c r="E3" s="32"/>
      <c r="F3" s="33"/>
      <c r="G3" s="2"/>
    </row>
    <row r="4" spans="1:7" ht="12.75" customHeight="1">
      <c r="A4" s="34"/>
      <c r="B4" s="35"/>
      <c r="C4" s="31"/>
      <c r="D4" s="32"/>
      <c r="E4" s="32"/>
      <c r="F4" s="33"/>
      <c r="G4" s="2"/>
    </row>
    <row r="5" spans="1:8" ht="12.75" customHeight="1">
      <c r="A5" s="34"/>
      <c r="B5" s="35"/>
      <c r="C5" s="31"/>
      <c r="D5" s="32"/>
      <c r="E5" s="32"/>
      <c r="F5" s="33"/>
      <c r="G5" s="2"/>
      <c r="H5" s="2" t="s">
        <v>342</v>
      </c>
    </row>
    <row r="6" spans="1:8" ht="42" customHeight="1">
      <c r="A6" s="100" t="s">
        <v>340</v>
      </c>
      <c r="B6" s="100"/>
      <c r="C6" s="100"/>
      <c r="D6" s="100"/>
      <c r="E6" s="100"/>
      <c r="F6" s="100"/>
      <c r="G6" s="100"/>
      <c r="H6" s="100"/>
    </row>
    <row r="7" spans="1:8" ht="13.5" customHeight="1">
      <c r="A7" s="29"/>
      <c r="B7" s="36"/>
      <c r="C7" s="29"/>
      <c r="D7" s="37"/>
      <c r="E7" s="37"/>
      <c r="F7" s="37"/>
      <c r="G7" s="2" t="s">
        <v>0</v>
      </c>
      <c r="H7" s="38"/>
    </row>
    <row r="8" spans="1:8" ht="38.25">
      <c r="A8" s="39" t="s">
        <v>88</v>
      </c>
      <c r="B8" s="40" t="s">
        <v>89</v>
      </c>
      <c r="C8" s="41" t="s">
        <v>90</v>
      </c>
      <c r="D8" s="41" t="s">
        <v>91</v>
      </c>
      <c r="E8" s="41" t="s">
        <v>92</v>
      </c>
      <c r="F8" s="41" t="s">
        <v>93</v>
      </c>
      <c r="G8" s="42" t="s">
        <v>94</v>
      </c>
      <c r="H8" s="41" t="s">
        <v>95</v>
      </c>
    </row>
    <row r="9" spans="1:8" ht="12.75">
      <c r="A9" s="43"/>
      <c r="B9" s="44" t="s">
        <v>96</v>
      </c>
      <c r="C9" s="45"/>
      <c r="D9" s="45"/>
      <c r="E9" s="45"/>
      <c r="F9" s="45"/>
      <c r="G9" s="46">
        <f>G11+G23+G42+G53+G60+G81+G85+G99+G112+G120</f>
        <v>114000</v>
      </c>
      <c r="H9" s="47">
        <f>H11+H23+H42+H53+H60+H81+H85+H99+H112+H120</f>
        <v>9989.34152</v>
      </c>
    </row>
    <row r="10" spans="1:8" ht="15.75" customHeight="1">
      <c r="A10" s="48" t="s">
        <v>97</v>
      </c>
      <c r="B10" s="49" t="s">
        <v>98</v>
      </c>
      <c r="C10" s="50">
        <v>894</v>
      </c>
      <c r="D10" s="50"/>
      <c r="E10" s="50"/>
      <c r="F10" s="50"/>
      <c r="G10" s="51"/>
      <c r="H10" s="52"/>
    </row>
    <row r="11" spans="1:8" ht="12.75">
      <c r="A11" s="53" t="s">
        <v>99</v>
      </c>
      <c r="B11" s="54" t="s">
        <v>100</v>
      </c>
      <c r="C11" s="55">
        <v>894</v>
      </c>
      <c r="D11" s="56" t="s">
        <v>101</v>
      </c>
      <c r="E11" s="57"/>
      <c r="F11" s="57"/>
      <c r="G11" s="58">
        <f>G12+G15</f>
        <v>5535.2</v>
      </c>
      <c r="H11" s="59">
        <f>H12+H15</f>
        <v>929.2871399999999</v>
      </c>
    </row>
    <row r="12" spans="1:8" ht="38.25">
      <c r="A12" s="60" t="s">
        <v>102</v>
      </c>
      <c r="B12" s="40" t="s">
        <v>103</v>
      </c>
      <c r="C12" s="41">
        <v>894</v>
      </c>
      <c r="D12" s="61" t="s">
        <v>104</v>
      </c>
      <c r="E12" s="62"/>
      <c r="F12" s="62"/>
      <c r="G12" s="63">
        <f>G13</f>
        <v>827.9</v>
      </c>
      <c r="H12" s="64">
        <f>H13</f>
        <v>158.83756</v>
      </c>
    </row>
    <row r="13" spans="1:8" ht="12.75">
      <c r="A13" s="65" t="s">
        <v>105</v>
      </c>
      <c r="B13" s="66" t="s">
        <v>106</v>
      </c>
      <c r="C13" s="67">
        <v>894</v>
      </c>
      <c r="D13" s="68" t="s">
        <v>104</v>
      </c>
      <c r="E13" s="69" t="s">
        <v>107</v>
      </c>
      <c r="F13" s="69"/>
      <c r="G13" s="70">
        <f>G14</f>
        <v>827.9</v>
      </c>
      <c r="H13" s="71">
        <f>H14</f>
        <v>158.83756</v>
      </c>
    </row>
    <row r="14" spans="1:8" ht="25.5">
      <c r="A14" s="65"/>
      <c r="B14" s="66" t="s">
        <v>108</v>
      </c>
      <c r="C14" s="67">
        <v>894</v>
      </c>
      <c r="D14" s="68" t="s">
        <v>104</v>
      </c>
      <c r="E14" s="69" t="s">
        <v>107</v>
      </c>
      <c r="F14" s="69">
        <v>500</v>
      </c>
      <c r="G14" s="70">
        <v>827.9</v>
      </c>
      <c r="H14" s="71">
        <v>158.83756</v>
      </c>
    </row>
    <row r="15" spans="1:8" ht="51">
      <c r="A15" s="60" t="s">
        <v>109</v>
      </c>
      <c r="B15" s="40" t="s">
        <v>110</v>
      </c>
      <c r="C15" s="41">
        <v>894</v>
      </c>
      <c r="D15" s="61" t="s">
        <v>111</v>
      </c>
      <c r="E15" s="62"/>
      <c r="F15" s="62"/>
      <c r="G15" s="63">
        <f>G16+G18+G20</f>
        <v>4707.3</v>
      </c>
      <c r="H15" s="64">
        <f>H16+H18+H20</f>
        <v>770.44958</v>
      </c>
    </row>
    <row r="16" spans="1:8" ht="25.5">
      <c r="A16" s="65" t="s">
        <v>112</v>
      </c>
      <c r="B16" s="66" t="s">
        <v>113</v>
      </c>
      <c r="C16" s="67">
        <v>894</v>
      </c>
      <c r="D16" s="68" t="s">
        <v>111</v>
      </c>
      <c r="E16" s="69" t="s">
        <v>114</v>
      </c>
      <c r="F16" s="69"/>
      <c r="G16" s="70">
        <f>G17</f>
        <v>3829.3</v>
      </c>
      <c r="H16" s="71">
        <f>H17</f>
        <v>653.69035</v>
      </c>
    </row>
    <row r="17" spans="1:8" ht="25.5">
      <c r="A17" s="65"/>
      <c r="B17" s="66" t="s">
        <v>115</v>
      </c>
      <c r="C17" s="67">
        <v>894</v>
      </c>
      <c r="D17" s="68" t="s">
        <v>111</v>
      </c>
      <c r="E17" s="69" t="s">
        <v>114</v>
      </c>
      <c r="F17" s="69">
        <v>500</v>
      </c>
      <c r="G17" s="70">
        <v>3829.3</v>
      </c>
      <c r="H17" s="71">
        <f>770.44958-H18</f>
        <v>653.69035</v>
      </c>
    </row>
    <row r="18" spans="1:8" ht="25.5">
      <c r="A18" s="65" t="s">
        <v>116</v>
      </c>
      <c r="B18" s="66" t="s">
        <v>117</v>
      </c>
      <c r="C18" s="67">
        <v>894</v>
      </c>
      <c r="D18" s="68" t="s">
        <v>111</v>
      </c>
      <c r="E18" s="69" t="s">
        <v>118</v>
      </c>
      <c r="F18" s="69"/>
      <c r="G18" s="70">
        <f>G19</f>
        <v>700.5</v>
      </c>
      <c r="H18" s="71">
        <f>H19</f>
        <v>116.75922999999999</v>
      </c>
    </row>
    <row r="19" spans="1:8" ht="25.5">
      <c r="A19" s="65"/>
      <c r="B19" s="66" t="s">
        <v>115</v>
      </c>
      <c r="C19" s="67">
        <v>894</v>
      </c>
      <c r="D19" s="68" t="s">
        <v>111</v>
      </c>
      <c r="E19" s="69" t="s">
        <v>118</v>
      </c>
      <c r="F19" s="69">
        <v>500</v>
      </c>
      <c r="G19" s="70">
        <v>700.5</v>
      </c>
      <c r="H19" s="71">
        <f>88.00956+28.74967</f>
        <v>116.75922999999999</v>
      </c>
    </row>
    <row r="20" spans="1:8" ht="25.5">
      <c r="A20" s="65" t="s">
        <v>119</v>
      </c>
      <c r="B20" s="66" t="s">
        <v>120</v>
      </c>
      <c r="C20" s="67">
        <v>894</v>
      </c>
      <c r="D20" s="68" t="s">
        <v>111</v>
      </c>
      <c r="E20" s="69" t="s">
        <v>121</v>
      </c>
      <c r="F20" s="69"/>
      <c r="G20" s="70">
        <f>G21</f>
        <v>177.5</v>
      </c>
      <c r="H20" s="71">
        <f>H21</f>
        <v>0</v>
      </c>
    </row>
    <row r="21" spans="1:8" ht="25.5">
      <c r="A21" s="65"/>
      <c r="B21" s="66" t="s">
        <v>115</v>
      </c>
      <c r="C21" s="67">
        <v>894</v>
      </c>
      <c r="D21" s="68" t="s">
        <v>111</v>
      </c>
      <c r="E21" s="69" t="s">
        <v>121</v>
      </c>
      <c r="F21" s="69">
        <v>500</v>
      </c>
      <c r="G21" s="70">
        <v>177.5</v>
      </c>
      <c r="H21" s="71">
        <v>0</v>
      </c>
    </row>
    <row r="22" spans="1:8" ht="17.25" customHeight="1">
      <c r="A22" s="48" t="s">
        <v>122</v>
      </c>
      <c r="B22" s="49" t="s">
        <v>123</v>
      </c>
      <c r="C22" s="50">
        <v>986</v>
      </c>
      <c r="D22" s="72"/>
      <c r="E22" s="73"/>
      <c r="F22" s="73"/>
      <c r="G22" s="74"/>
      <c r="H22" s="75"/>
    </row>
    <row r="23" spans="1:8" ht="12.75">
      <c r="A23" s="53" t="s">
        <v>99</v>
      </c>
      <c r="B23" s="54" t="s">
        <v>100</v>
      </c>
      <c r="C23" s="55">
        <v>986</v>
      </c>
      <c r="D23" s="56" t="s">
        <v>101</v>
      </c>
      <c r="E23" s="57"/>
      <c r="F23" s="57"/>
      <c r="G23" s="76">
        <f>G24+G34+G37</f>
        <v>12118.8</v>
      </c>
      <c r="H23" s="77">
        <f>H24+H34+H37</f>
        <v>2319.06778</v>
      </c>
    </row>
    <row r="24" spans="1:8" ht="54.75" customHeight="1">
      <c r="A24" s="60" t="s">
        <v>124</v>
      </c>
      <c r="B24" s="40" t="s">
        <v>125</v>
      </c>
      <c r="C24" s="41">
        <v>986</v>
      </c>
      <c r="D24" s="61" t="s">
        <v>126</v>
      </c>
      <c r="E24" s="62"/>
      <c r="F24" s="62"/>
      <c r="G24" s="63">
        <f>G25+G27</f>
        <v>11578.8</v>
      </c>
      <c r="H24" s="64">
        <f>H25+H27</f>
        <v>2274.06778</v>
      </c>
    </row>
    <row r="25" spans="1:8" ht="38.25">
      <c r="A25" s="65" t="s">
        <v>127</v>
      </c>
      <c r="B25" s="66" t="s">
        <v>128</v>
      </c>
      <c r="C25" s="67">
        <v>986</v>
      </c>
      <c r="D25" s="68" t="s">
        <v>126</v>
      </c>
      <c r="E25" s="69" t="s">
        <v>129</v>
      </c>
      <c r="F25" s="69"/>
      <c r="G25" s="70">
        <f>G26</f>
        <v>827.9</v>
      </c>
      <c r="H25" s="71">
        <f>H26</f>
        <v>161.36203999999998</v>
      </c>
    </row>
    <row r="26" spans="1:8" ht="25.5">
      <c r="A26" s="65"/>
      <c r="B26" s="66" t="s">
        <v>115</v>
      </c>
      <c r="C26" s="67">
        <v>986</v>
      </c>
      <c r="D26" s="68" t="s">
        <v>126</v>
      </c>
      <c r="E26" s="69" t="s">
        <v>129</v>
      </c>
      <c r="F26" s="69">
        <v>500</v>
      </c>
      <c r="G26" s="70">
        <v>827.9</v>
      </c>
      <c r="H26" s="71">
        <f>125.838+35.52404</f>
        <v>161.36203999999998</v>
      </c>
    </row>
    <row r="27" spans="1:8" ht="12.75">
      <c r="A27" s="65" t="s">
        <v>130</v>
      </c>
      <c r="B27" s="66" t="s">
        <v>131</v>
      </c>
      <c r="C27" s="67">
        <v>986</v>
      </c>
      <c r="D27" s="68" t="s">
        <v>126</v>
      </c>
      <c r="E27" s="69" t="s">
        <v>132</v>
      </c>
      <c r="F27" s="69"/>
      <c r="G27" s="70">
        <f>G28+G30+G32</f>
        <v>10750.9</v>
      </c>
      <c r="H27" s="71">
        <f>H28+H30+H32</f>
        <v>2112.70574</v>
      </c>
    </row>
    <row r="28" spans="1:8" ht="38.25">
      <c r="A28" s="65" t="s">
        <v>133</v>
      </c>
      <c r="B28" s="66" t="s">
        <v>134</v>
      </c>
      <c r="C28" s="67">
        <v>986</v>
      </c>
      <c r="D28" s="68" t="s">
        <v>126</v>
      </c>
      <c r="E28" s="69" t="s">
        <v>135</v>
      </c>
      <c r="F28" s="69"/>
      <c r="G28" s="70">
        <f>G29</f>
        <v>8111.9</v>
      </c>
      <c r="H28" s="71">
        <f>H29</f>
        <v>1673.8298999999997</v>
      </c>
    </row>
    <row r="29" spans="1:8" ht="25.5">
      <c r="A29" s="65"/>
      <c r="B29" s="66" t="s">
        <v>115</v>
      </c>
      <c r="C29" s="67">
        <v>986</v>
      </c>
      <c r="D29" s="68" t="s">
        <v>126</v>
      </c>
      <c r="E29" s="69" t="s">
        <v>135</v>
      </c>
      <c r="F29" s="69">
        <v>500</v>
      </c>
      <c r="G29" s="70">
        <v>8111.9</v>
      </c>
      <c r="H29" s="71">
        <f>830.58021+179.78598+33.84143+39.22046+199.03181+224.83091+1.493+96.284+68.7621</f>
        <v>1673.8298999999997</v>
      </c>
    </row>
    <row r="30" spans="1:8" ht="25.5">
      <c r="A30" s="65" t="s">
        <v>136</v>
      </c>
      <c r="B30" s="66" t="s">
        <v>137</v>
      </c>
      <c r="C30" s="67">
        <v>986</v>
      </c>
      <c r="D30" s="68" t="s">
        <v>126</v>
      </c>
      <c r="E30" s="69" t="s">
        <v>138</v>
      </c>
      <c r="F30" s="69"/>
      <c r="G30" s="70">
        <f>G31</f>
        <v>2579</v>
      </c>
      <c r="H30" s="71">
        <f>H31</f>
        <v>438.87584</v>
      </c>
    </row>
    <row r="31" spans="1:8" ht="38.25">
      <c r="A31" s="65"/>
      <c r="B31" s="66" t="s">
        <v>139</v>
      </c>
      <c r="C31" s="67">
        <v>986</v>
      </c>
      <c r="D31" s="68" t="s">
        <v>126</v>
      </c>
      <c r="E31" s="69" t="s">
        <v>138</v>
      </c>
      <c r="F31" s="69">
        <v>598</v>
      </c>
      <c r="G31" s="70">
        <v>2579</v>
      </c>
      <c r="H31" s="71">
        <f>338.73602+73.55297+7.7+4.45+2.7621+11.67475</f>
        <v>438.87584</v>
      </c>
    </row>
    <row r="32" spans="1:8" ht="63.75">
      <c r="A32" s="65" t="s">
        <v>140</v>
      </c>
      <c r="B32" s="66" t="s">
        <v>141</v>
      </c>
      <c r="C32" s="67">
        <v>986</v>
      </c>
      <c r="D32" s="68" t="s">
        <v>126</v>
      </c>
      <c r="E32" s="69" t="s">
        <v>142</v>
      </c>
      <c r="F32" s="69">
        <v>598</v>
      </c>
      <c r="G32" s="70">
        <f>G33</f>
        <v>60</v>
      </c>
      <c r="H32" s="71">
        <f>H33</f>
        <v>0</v>
      </c>
    </row>
    <row r="33" spans="1:8" ht="38.25">
      <c r="A33" s="65"/>
      <c r="B33" s="66" t="s">
        <v>139</v>
      </c>
      <c r="C33" s="67">
        <v>986</v>
      </c>
      <c r="D33" s="68" t="s">
        <v>126</v>
      </c>
      <c r="E33" s="69" t="s">
        <v>142</v>
      </c>
      <c r="F33" s="69">
        <v>598</v>
      </c>
      <c r="G33" s="70">
        <v>60</v>
      </c>
      <c r="H33" s="71">
        <v>0</v>
      </c>
    </row>
    <row r="34" spans="1:8" ht="12.75">
      <c r="A34" s="60" t="s">
        <v>143</v>
      </c>
      <c r="B34" s="40" t="s">
        <v>144</v>
      </c>
      <c r="C34" s="41">
        <v>986</v>
      </c>
      <c r="D34" s="61" t="s">
        <v>145</v>
      </c>
      <c r="E34" s="62"/>
      <c r="F34" s="62"/>
      <c r="G34" s="63">
        <f>G35</f>
        <v>30</v>
      </c>
      <c r="H34" s="64">
        <f>H35</f>
        <v>0</v>
      </c>
    </row>
    <row r="35" spans="1:8" ht="12.75">
      <c r="A35" s="65" t="s">
        <v>146</v>
      </c>
      <c r="B35" s="66" t="s">
        <v>147</v>
      </c>
      <c r="C35" s="67">
        <v>986</v>
      </c>
      <c r="D35" s="68" t="s">
        <v>145</v>
      </c>
      <c r="E35" s="69" t="s">
        <v>148</v>
      </c>
      <c r="F35" s="69"/>
      <c r="G35" s="70">
        <f>G36</f>
        <v>30</v>
      </c>
      <c r="H35" s="71">
        <f>H36</f>
        <v>0</v>
      </c>
    </row>
    <row r="36" spans="1:8" ht="12.75">
      <c r="A36" s="65"/>
      <c r="B36" s="66" t="s">
        <v>149</v>
      </c>
      <c r="C36" s="67">
        <v>986</v>
      </c>
      <c r="D36" s="68" t="s">
        <v>145</v>
      </c>
      <c r="E36" s="69" t="s">
        <v>148</v>
      </c>
      <c r="F36" s="68" t="s">
        <v>150</v>
      </c>
      <c r="G36" s="70">
        <v>30</v>
      </c>
      <c r="H36" s="71"/>
    </row>
    <row r="37" spans="1:8" ht="12.75">
      <c r="A37" s="60" t="s">
        <v>151</v>
      </c>
      <c r="B37" s="40" t="s">
        <v>152</v>
      </c>
      <c r="C37" s="41">
        <v>986</v>
      </c>
      <c r="D37" s="61" t="s">
        <v>153</v>
      </c>
      <c r="E37" s="62"/>
      <c r="F37" s="62"/>
      <c r="G37" s="63">
        <f>G38+G40</f>
        <v>510</v>
      </c>
      <c r="H37" s="64">
        <f>H38+H40</f>
        <v>45</v>
      </c>
    </row>
    <row r="38" spans="1:8" ht="76.5">
      <c r="A38" s="65" t="s">
        <v>154</v>
      </c>
      <c r="B38" s="66" t="s">
        <v>155</v>
      </c>
      <c r="C38" s="67">
        <v>986</v>
      </c>
      <c r="D38" s="68" t="s">
        <v>153</v>
      </c>
      <c r="E38" s="69" t="s">
        <v>156</v>
      </c>
      <c r="F38" s="69"/>
      <c r="G38" s="70">
        <f>G39</f>
        <v>450</v>
      </c>
      <c r="H38" s="71">
        <f>H39</f>
        <v>0</v>
      </c>
    </row>
    <row r="39" spans="1:8" ht="25.5">
      <c r="A39" s="78"/>
      <c r="B39" s="19" t="s">
        <v>115</v>
      </c>
      <c r="C39" s="79">
        <v>986</v>
      </c>
      <c r="D39" s="80" t="s">
        <v>153</v>
      </c>
      <c r="E39" s="81" t="s">
        <v>156</v>
      </c>
      <c r="F39" s="80" t="s">
        <v>157</v>
      </c>
      <c r="G39" s="82">
        <v>450</v>
      </c>
      <c r="H39" s="83"/>
    </row>
    <row r="40" spans="1:8" ht="12.75">
      <c r="A40" s="78" t="s">
        <v>158</v>
      </c>
      <c r="B40" s="19" t="s">
        <v>159</v>
      </c>
      <c r="C40" s="79">
        <v>986</v>
      </c>
      <c r="D40" s="80" t="s">
        <v>153</v>
      </c>
      <c r="E40" s="81" t="s">
        <v>160</v>
      </c>
      <c r="F40" s="80"/>
      <c r="G40" s="82">
        <f>G41</f>
        <v>60</v>
      </c>
      <c r="H40" s="83">
        <f>H41</f>
        <v>45</v>
      </c>
    </row>
    <row r="41" spans="1:8" ht="12.75">
      <c r="A41" s="78"/>
      <c r="B41" s="19" t="s">
        <v>149</v>
      </c>
      <c r="C41" s="79">
        <v>986</v>
      </c>
      <c r="D41" s="80" t="s">
        <v>153</v>
      </c>
      <c r="E41" s="81" t="s">
        <v>160</v>
      </c>
      <c r="F41" s="80" t="s">
        <v>150</v>
      </c>
      <c r="G41" s="82">
        <v>60</v>
      </c>
      <c r="H41" s="83">
        <v>45</v>
      </c>
    </row>
    <row r="42" spans="1:8" ht="25.5" customHeight="1">
      <c r="A42" s="53" t="s">
        <v>161</v>
      </c>
      <c r="B42" s="54" t="s">
        <v>162</v>
      </c>
      <c r="C42" s="55">
        <v>986</v>
      </c>
      <c r="D42" s="56" t="s">
        <v>163</v>
      </c>
      <c r="E42" s="57"/>
      <c r="F42" s="57"/>
      <c r="G42" s="58">
        <f>G43+G50</f>
        <v>1175</v>
      </c>
      <c r="H42" s="59">
        <f>H43+H50</f>
        <v>653.0169999999999</v>
      </c>
    </row>
    <row r="43" spans="1:8" ht="40.5" customHeight="1">
      <c r="A43" s="65" t="s">
        <v>164</v>
      </c>
      <c r="B43" s="40" t="s">
        <v>165</v>
      </c>
      <c r="C43" s="41">
        <v>986</v>
      </c>
      <c r="D43" s="61" t="s">
        <v>166</v>
      </c>
      <c r="E43" s="62"/>
      <c r="F43" s="62"/>
      <c r="G43" s="63">
        <f>G44+G46+G48</f>
        <v>1100</v>
      </c>
      <c r="H43" s="64">
        <f>H44+H46+H48</f>
        <v>653.0169999999999</v>
      </c>
    </row>
    <row r="44" spans="1:8" ht="51" customHeight="1">
      <c r="A44" s="65" t="s">
        <v>167</v>
      </c>
      <c r="B44" s="66" t="s">
        <v>168</v>
      </c>
      <c r="C44" s="67">
        <v>986</v>
      </c>
      <c r="D44" s="68" t="s">
        <v>166</v>
      </c>
      <c r="E44" s="69" t="s">
        <v>169</v>
      </c>
      <c r="F44" s="69"/>
      <c r="G44" s="70">
        <f>G45</f>
        <v>100</v>
      </c>
      <c r="H44" s="71">
        <f>H45</f>
        <v>0</v>
      </c>
    </row>
    <row r="45" spans="1:8" ht="25.5">
      <c r="A45" s="65"/>
      <c r="B45" s="66" t="s">
        <v>115</v>
      </c>
      <c r="C45" s="67">
        <v>986</v>
      </c>
      <c r="D45" s="68" t="s">
        <v>166</v>
      </c>
      <c r="E45" s="69" t="s">
        <v>169</v>
      </c>
      <c r="F45" s="69">
        <v>500</v>
      </c>
      <c r="G45" s="70">
        <v>100</v>
      </c>
      <c r="H45" s="71">
        <f>'[3] 2.1.ГО И ЧС'!D9</f>
        <v>0</v>
      </c>
    </row>
    <row r="46" spans="1:8" ht="51">
      <c r="A46" s="65" t="s">
        <v>170</v>
      </c>
      <c r="B46" s="66" t="s">
        <v>171</v>
      </c>
      <c r="C46" s="67">
        <v>986</v>
      </c>
      <c r="D46" s="68" t="s">
        <v>166</v>
      </c>
      <c r="E46" s="69" t="s">
        <v>172</v>
      </c>
      <c r="F46" s="69"/>
      <c r="G46" s="70">
        <f>G47</f>
        <v>850</v>
      </c>
      <c r="H46" s="71">
        <f>H47</f>
        <v>638.857</v>
      </c>
    </row>
    <row r="47" spans="1:8" ht="25.5">
      <c r="A47" s="65"/>
      <c r="B47" s="66" t="s">
        <v>115</v>
      </c>
      <c r="C47" s="67">
        <v>986</v>
      </c>
      <c r="D47" s="68" t="s">
        <v>166</v>
      </c>
      <c r="E47" s="69" t="s">
        <v>172</v>
      </c>
      <c r="F47" s="69">
        <v>500</v>
      </c>
      <c r="G47" s="70">
        <v>850</v>
      </c>
      <c r="H47" s="71">
        <f>'[3] 2.1.ГО И ЧС'!D12</f>
        <v>638.857</v>
      </c>
    </row>
    <row r="48" spans="1:8" ht="38.25">
      <c r="A48" s="65" t="s">
        <v>173</v>
      </c>
      <c r="B48" s="66" t="s">
        <v>174</v>
      </c>
      <c r="C48" s="67">
        <v>986</v>
      </c>
      <c r="D48" s="68" t="s">
        <v>166</v>
      </c>
      <c r="E48" s="69" t="s">
        <v>175</v>
      </c>
      <c r="F48" s="69"/>
      <c r="G48" s="70">
        <f>G49</f>
        <v>150</v>
      </c>
      <c r="H48" s="71">
        <f>H49</f>
        <v>14.16</v>
      </c>
    </row>
    <row r="49" spans="1:8" ht="25.5">
      <c r="A49" s="65"/>
      <c r="B49" s="66" t="s">
        <v>115</v>
      </c>
      <c r="C49" s="67">
        <v>986</v>
      </c>
      <c r="D49" s="68" t="s">
        <v>166</v>
      </c>
      <c r="E49" s="69" t="s">
        <v>175</v>
      </c>
      <c r="F49" s="69">
        <v>500</v>
      </c>
      <c r="G49" s="70">
        <v>150</v>
      </c>
      <c r="H49" s="71">
        <f>'[3] 2.1.ГО И ЧС'!D15</f>
        <v>14.16</v>
      </c>
    </row>
    <row r="50" spans="1:8" ht="12.75">
      <c r="A50" s="65" t="s">
        <v>176</v>
      </c>
      <c r="B50" s="40" t="s">
        <v>177</v>
      </c>
      <c r="C50" s="41">
        <v>986</v>
      </c>
      <c r="D50" s="61" t="s">
        <v>178</v>
      </c>
      <c r="E50" s="62"/>
      <c r="F50" s="62"/>
      <c r="G50" s="63">
        <f>G51</f>
        <v>75</v>
      </c>
      <c r="H50" s="64">
        <f>H51</f>
        <v>0</v>
      </c>
    </row>
    <row r="51" spans="1:8" ht="25.5">
      <c r="A51" s="65" t="s">
        <v>179</v>
      </c>
      <c r="B51" s="66" t="s">
        <v>180</v>
      </c>
      <c r="C51" s="67">
        <v>986</v>
      </c>
      <c r="D51" s="68" t="s">
        <v>178</v>
      </c>
      <c r="E51" s="69" t="s">
        <v>181</v>
      </c>
      <c r="F51" s="69"/>
      <c r="G51" s="70">
        <f>G52</f>
        <v>75</v>
      </c>
      <c r="H51" s="71">
        <f>H52</f>
        <v>0</v>
      </c>
    </row>
    <row r="52" spans="1:8" ht="25.5">
      <c r="A52" s="65"/>
      <c r="B52" s="66" t="s">
        <v>115</v>
      </c>
      <c r="C52" s="67">
        <v>986</v>
      </c>
      <c r="D52" s="68" t="s">
        <v>178</v>
      </c>
      <c r="E52" s="69" t="s">
        <v>181</v>
      </c>
      <c r="F52" s="69">
        <v>500</v>
      </c>
      <c r="G52" s="70">
        <v>75</v>
      </c>
      <c r="H52" s="71">
        <f>'[3]2.2. Пожар'!E12</f>
        <v>0</v>
      </c>
    </row>
    <row r="53" spans="1:8" ht="21" customHeight="1">
      <c r="A53" s="53" t="s">
        <v>182</v>
      </c>
      <c r="B53" s="54" t="s">
        <v>183</v>
      </c>
      <c r="C53" s="55">
        <v>986</v>
      </c>
      <c r="D53" s="56" t="s">
        <v>184</v>
      </c>
      <c r="E53" s="57"/>
      <c r="F53" s="57"/>
      <c r="G53" s="58">
        <f>G54+G57</f>
        <v>400</v>
      </c>
      <c r="H53" s="59">
        <f>H54+H57</f>
        <v>94.45</v>
      </c>
    </row>
    <row r="54" spans="1:8" ht="12.75">
      <c r="A54" s="65" t="s">
        <v>185</v>
      </c>
      <c r="B54" s="40" t="s">
        <v>186</v>
      </c>
      <c r="C54" s="41">
        <v>986</v>
      </c>
      <c r="D54" s="61" t="s">
        <v>187</v>
      </c>
      <c r="E54" s="62"/>
      <c r="F54" s="62"/>
      <c r="G54" s="63">
        <f>G55</f>
        <v>100</v>
      </c>
      <c r="H54" s="64">
        <f>H55</f>
        <v>0</v>
      </c>
    </row>
    <row r="55" spans="1:8" ht="63.75">
      <c r="A55" s="65" t="s">
        <v>188</v>
      </c>
      <c r="B55" s="66" t="s">
        <v>189</v>
      </c>
      <c r="C55" s="67">
        <v>986</v>
      </c>
      <c r="D55" s="68" t="s">
        <v>187</v>
      </c>
      <c r="E55" s="69" t="s">
        <v>190</v>
      </c>
      <c r="F55" s="69"/>
      <c r="G55" s="70">
        <f>G56</f>
        <v>100</v>
      </c>
      <c r="H55" s="71">
        <f>H56</f>
        <v>0</v>
      </c>
    </row>
    <row r="56" spans="1:8" ht="25.5">
      <c r="A56" s="65"/>
      <c r="B56" s="66" t="s">
        <v>115</v>
      </c>
      <c r="C56" s="67">
        <v>986</v>
      </c>
      <c r="D56" s="68" t="s">
        <v>187</v>
      </c>
      <c r="E56" s="69" t="s">
        <v>190</v>
      </c>
      <c r="F56" s="69">
        <v>500</v>
      </c>
      <c r="G56" s="70">
        <v>100</v>
      </c>
      <c r="H56" s="71">
        <f>'[3]3.1 дороги'!E7</f>
        <v>0</v>
      </c>
    </row>
    <row r="57" spans="1:8" ht="25.5">
      <c r="A57" s="65" t="s">
        <v>191</v>
      </c>
      <c r="B57" s="40" t="s">
        <v>192</v>
      </c>
      <c r="C57" s="41">
        <v>986</v>
      </c>
      <c r="D57" s="61" t="s">
        <v>193</v>
      </c>
      <c r="E57" s="62"/>
      <c r="F57" s="62"/>
      <c r="G57" s="63">
        <f>G58</f>
        <v>300</v>
      </c>
      <c r="H57" s="64">
        <f>H58</f>
        <v>94.45</v>
      </c>
    </row>
    <row r="58" spans="1:8" ht="38.25">
      <c r="A58" s="65" t="s">
        <v>194</v>
      </c>
      <c r="B58" s="66" t="s">
        <v>195</v>
      </c>
      <c r="C58" s="67">
        <v>986</v>
      </c>
      <c r="D58" s="68" t="s">
        <v>193</v>
      </c>
      <c r="E58" s="69" t="s">
        <v>196</v>
      </c>
      <c r="F58" s="69"/>
      <c r="G58" s="70">
        <f>G59</f>
        <v>300</v>
      </c>
      <c r="H58" s="71">
        <f>H59</f>
        <v>94.45</v>
      </c>
    </row>
    <row r="59" spans="1:8" ht="25.5">
      <c r="A59" s="65"/>
      <c r="B59" s="66" t="s">
        <v>115</v>
      </c>
      <c r="C59" s="67">
        <v>986</v>
      </c>
      <c r="D59" s="68" t="s">
        <v>193</v>
      </c>
      <c r="E59" s="69" t="s">
        <v>196</v>
      </c>
      <c r="F59" s="69">
        <v>500</v>
      </c>
      <c r="G59" s="70">
        <v>300</v>
      </c>
      <c r="H59" s="71">
        <f>'[3] 3.2.Малый бизнес'!E14</f>
        <v>94.45</v>
      </c>
    </row>
    <row r="60" spans="1:8" ht="27.75" customHeight="1">
      <c r="A60" s="53" t="s">
        <v>197</v>
      </c>
      <c r="B60" s="54" t="s">
        <v>198</v>
      </c>
      <c r="C60" s="55">
        <v>986</v>
      </c>
      <c r="D60" s="56" t="s">
        <v>199</v>
      </c>
      <c r="E60" s="57"/>
      <c r="F60" s="57"/>
      <c r="G60" s="58">
        <f>G61+G64</f>
        <v>63928.9</v>
      </c>
      <c r="H60" s="59">
        <f>H61+H64</f>
        <v>1195.955</v>
      </c>
    </row>
    <row r="61" spans="1:8" ht="12.75">
      <c r="A61" s="65" t="s">
        <v>200</v>
      </c>
      <c r="B61" s="40" t="s">
        <v>201</v>
      </c>
      <c r="C61" s="41">
        <v>986</v>
      </c>
      <c r="D61" s="61" t="s">
        <v>202</v>
      </c>
      <c r="E61" s="62"/>
      <c r="F61" s="62"/>
      <c r="G61" s="63">
        <f>G62</f>
        <v>25</v>
      </c>
      <c r="H61" s="64">
        <f>H62</f>
        <v>0</v>
      </c>
    </row>
    <row r="62" spans="1:8" ht="84.75" customHeight="1">
      <c r="A62" s="65" t="s">
        <v>203</v>
      </c>
      <c r="B62" s="66" t="s">
        <v>204</v>
      </c>
      <c r="C62" s="67">
        <v>986</v>
      </c>
      <c r="D62" s="68" t="s">
        <v>202</v>
      </c>
      <c r="E62" s="69" t="s">
        <v>205</v>
      </c>
      <c r="F62" s="69"/>
      <c r="G62" s="70">
        <f>G63</f>
        <v>25</v>
      </c>
      <c r="H62" s="71">
        <f>H63</f>
        <v>0</v>
      </c>
    </row>
    <row r="63" spans="1:8" ht="25.5">
      <c r="A63" s="65"/>
      <c r="B63" s="66" t="s">
        <v>115</v>
      </c>
      <c r="C63" s="67">
        <v>986</v>
      </c>
      <c r="D63" s="68" t="s">
        <v>202</v>
      </c>
      <c r="E63" s="69" t="s">
        <v>205</v>
      </c>
      <c r="F63" s="69">
        <v>500</v>
      </c>
      <c r="G63" s="70">
        <v>25</v>
      </c>
      <c r="H63" s="71">
        <f>'[3] 4.ЖКХ'!E7</f>
        <v>0</v>
      </c>
    </row>
    <row r="64" spans="1:8" ht="12.75">
      <c r="A64" s="65" t="s">
        <v>206</v>
      </c>
      <c r="B64" s="40" t="s">
        <v>207</v>
      </c>
      <c r="C64" s="41">
        <v>986</v>
      </c>
      <c r="D64" s="61" t="s">
        <v>208</v>
      </c>
      <c r="E64" s="62"/>
      <c r="F64" s="62"/>
      <c r="G64" s="63">
        <f>G65+G67+G69+G71+G73+G75+G77+G79</f>
        <v>63903.9</v>
      </c>
      <c r="H64" s="64">
        <f>H65+H67+H69+H71+H73+H75+H77+H79</f>
        <v>1195.955</v>
      </c>
    </row>
    <row r="65" spans="1:8" ht="51">
      <c r="A65" s="65" t="s">
        <v>209</v>
      </c>
      <c r="B65" s="66" t="s">
        <v>210</v>
      </c>
      <c r="C65" s="67">
        <v>986</v>
      </c>
      <c r="D65" s="68" t="s">
        <v>208</v>
      </c>
      <c r="E65" s="69" t="s">
        <v>211</v>
      </c>
      <c r="F65" s="69"/>
      <c r="G65" s="70">
        <f>G66</f>
        <v>59228.9</v>
      </c>
      <c r="H65" s="71">
        <f>H66</f>
        <v>267.93</v>
      </c>
    </row>
    <row r="66" spans="1:8" ht="25.5">
      <c r="A66" s="65"/>
      <c r="B66" s="66" t="s">
        <v>115</v>
      </c>
      <c r="C66" s="67">
        <v>986</v>
      </c>
      <c r="D66" s="68" t="s">
        <v>208</v>
      </c>
      <c r="E66" s="69" t="s">
        <v>211</v>
      </c>
      <c r="F66" s="69">
        <v>500</v>
      </c>
      <c r="G66" s="70">
        <v>59228.9</v>
      </c>
      <c r="H66" s="71">
        <f>'[3] 4.ЖКХ'!E10</f>
        <v>267.93</v>
      </c>
    </row>
    <row r="67" spans="1:8" ht="25.5">
      <c r="A67" s="65" t="s">
        <v>212</v>
      </c>
      <c r="B67" s="66" t="s">
        <v>213</v>
      </c>
      <c r="C67" s="67">
        <v>986</v>
      </c>
      <c r="D67" s="68" t="s">
        <v>208</v>
      </c>
      <c r="E67" s="69" t="s">
        <v>214</v>
      </c>
      <c r="F67" s="69"/>
      <c r="G67" s="70">
        <f>G68</f>
        <v>300</v>
      </c>
      <c r="H67" s="71">
        <f>H68</f>
        <v>0</v>
      </c>
    </row>
    <row r="68" spans="1:8" ht="25.5">
      <c r="A68" s="65"/>
      <c r="B68" s="66" t="s">
        <v>115</v>
      </c>
      <c r="C68" s="67">
        <v>986</v>
      </c>
      <c r="D68" s="68" t="s">
        <v>208</v>
      </c>
      <c r="E68" s="69" t="s">
        <v>214</v>
      </c>
      <c r="F68" s="69">
        <v>500</v>
      </c>
      <c r="G68" s="70">
        <v>300</v>
      </c>
      <c r="H68" s="71">
        <f>'[3] 4.ЖКХ'!E25</f>
        <v>0</v>
      </c>
    </row>
    <row r="69" spans="1:8" ht="36.75" customHeight="1">
      <c r="A69" s="65" t="s">
        <v>215</v>
      </c>
      <c r="B69" s="66" t="s">
        <v>216</v>
      </c>
      <c r="C69" s="67">
        <v>986</v>
      </c>
      <c r="D69" s="68" t="s">
        <v>208</v>
      </c>
      <c r="E69" s="69" t="s">
        <v>217</v>
      </c>
      <c r="F69" s="69"/>
      <c r="G69" s="70">
        <f>G70</f>
        <v>500</v>
      </c>
      <c r="H69" s="71">
        <f>H70</f>
        <v>0</v>
      </c>
    </row>
    <row r="70" spans="1:8" ht="25.5">
      <c r="A70" s="65"/>
      <c r="B70" s="66" t="s">
        <v>115</v>
      </c>
      <c r="C70" s="67">
        <v>986</v>
      </c>
      <c r="D70" s="68" t="s">
        <v>208</v>
      </c>
      <c r="E70" s="69" t="s">
        <v>217</v>
      </c>
      <c r="F70" s="69">
        <v>500</v>
      </c>
      <c r="G70" s="70">
        <f>700-200</f>
        <v>500</v>
      </c>
      <c r="H70" s="71">
        <f>'[3] 4.ЖКХ'!E28</f>
        <v>0</v>
      </c>
    </row>
    <row r="71" spans="1:8" ht="25.5">
      <c r="A71" s="65" t="s">
        <v>218</v>
      </c>
      <c r="B71" s="66" t="s">
        <v>219</v>
      </c>
      <c r="C71" s="41">
        <v>986</v>
      </c>
      <c r="D71" s="68" t="s">
        <v>208</v>
      </c>
      <c r="E71" s="69" t="s">
        <v>220</v>
      </c>
      <c r="F71" s="69"/>
      <c r="G71" s="70">
        <f>G72</f>
        <v>1800</v>
      </c>
      <c r="H71" s="71">
        <f>H72</f>
        <v>470.925</v>
      </c>
    </row>
    <row r="72" spans="1:8" ht="25.5">
      <c r="A72" s="65"/>
      <c r="B72" s="66" t="s">
        <v>115</v>
      </c>
      <c r="C72" s="67">
        <v>986</v>
      </c>
      <c r="D72" s="68" t="s">
        <v>208</v>
      </c>
      <c r="E72" s="69" t="s">
        <v>220</v>
      </c>
      <c r="F72" s="69">
        <v>500</v>
      </c>
      <c r="G72" s="70">
        <v>1800</v>
      </c>
      <c r="H72" s="71">
        <f>'[3] 4.ЖКХ'!E29</f>
        <v>470.925</v>
      </c>
    </row>
    <row r="73" spans="1:8" ht="25.5">
      <c r="A73" s="65" t="s">
        <v>221</v>
      </c>
      <c r="B73" s="66" t="s">
        <v>222</v>
      </c>
      <c r="C73" s="67">
        <v>986</v>
      </c>
      <c r="D73" s="68" t="s">
        <v>208</v>
      </c>
      <c r="E73" s="69" t="s">
        <v>223</v>
      </c>
      <c r="F73" s="69"/>
      <c r="G73" s="70">
        <f>G74</f>
        <v>250</v>
      </c>
      <c r="H73" s="71">
        <f>H74</f>
        <v>0</v>
      </c>
    </row>
    <row r="74" spans="1:8" ht="25.5">
      <c r="A74" s="65"/>
      <c r="B74" s="66" t="s">
        <v>115</v>
      </c>
      <c r="C74" s="67">
        <v>986</v>
      </c>
      <c r="D74" s="68" t="s">
        <v>208</v>
      </c>
      <c r="E74" s="69" t="s">
        <v>223</v>
      </c>
      <c r="F74" s="69">
        <v>500</v>
      </c>
      <c r="G74" s="70">
        <v>250</v>
      </c>
      <c r="H74" s="71">
        <f>'[3] 4.ЖКХ'!E30</f>
        <v>0</v>
      </c>
    </row>
    <row r="75" spans="1:8" ht="63.75">
      <c r="A75" s="78" t="s">
        <v>224</v>
      </c>
      <c r="B75" s="19" t="s">
        <v>225</v>
      </c>
      <c r="C75" s="79">
        <v>986</v>
      </c>
      <c r="D75" s="80" t="s">
        <v>208</v>
      </c>
      <c r="E75" s="81" t="s">
        <v>226</v>
      </c>
      <c r="F75" s="81"/>
      <c r="G75" s="82">
        <f>G76</f>
        <v>1000</v>
      </c>
      <c r="H75" s="83">
        <f>H76</f>
        <v>457.1</v>
      </c>
    </row>
    <row r="76" spans="1:8" ht="25.5">
      <c r="A76" s="65"/>
      <c r="B76" s="66" t="s">
        <v>115</v>
      </c>
      <c r="C76" s="67">
        <v>986</v>
      </c>
      <c r="D76" s="68" t="s">
        <v>208</v>
      </c>
      <c r="E76" s="69" t="s">
        <v>226</v>
      </c>
      <c r="F76" s="69">
        <v>500</v>
      </c>
      <c r="G76" s="70">
        <v>1000</v>
      </c>
      <c r="H76" s="71">
        <f>'[3] 4.ЖКХ'!E31</f>
        <v>457.1</v>
      </c>
    </row>
    <row r="77" spans="1:8" ht="25.5">
      <c r="A77" s="65" t="s">
        <v>227</v>
      </c>
      <c r="B77" s="66" t="s">
        <v>228</v>
      </c>
      <c r="C77" s="67">
        <v>986</v>
      </c>
      <c r="D77" s="68" t="s">
        <v>208</v>
      </c>
      <c r="E77" s="69" t="s">
        <v>229</v>
      </c>
      <c r="F77" s="69"/>
      <c r="G77" s="70">
        <f>G78</f>
        <v>100</v>
      </c>
      <c r="H77" s="71">
        <f>H78</f>
        <v>0</v>
      </c>
    </row>
    <row r="78" spans="1:8" ht="25.5">
      <c r="A78" s="65"/>
      <c r="B78" s="66" t="s">
        <v>115</v>
      </c>
      <c r="C78" s="67">
        <v>986</v>
      </c>
      <c r="D78" s="68" t="s">
        <v>208</v>
      </c>
      <c r="E78" s="69" t="s">
        <v>229</v>
      </c>
      <c r="F78" s="69">
        <v>500</v>
      </c>
      <c r="G78" s="70">
        <v>100</v>
      </c>
      <c r="H78" s="71">
        <f>'[3] 4.ЖКХ'!E32</f>
        <v>0</v>
      </c>
    </row>
    <row r="79" spans="1:8" ht="63.75">
      <c r="A79" s="65" t="s">
        <v>230</v>
      </c>
      <c r="B79" s="66" t="s">
        <v>231</v>
      </c>
      <c r="C79" s="67">
        <v>986</v>
      </c>
      <c r="D79" s="68" t="s">
        <v>208</v>
      </c>
      <c r="E79" s="69" t="s">
        <v>232</v>
      </c>
      <c r="F79" s="69"/>
      <c r="G79" s="70">
        <f>G80</f>
        <v>725</v>
      </c>
      <c r="H79" s="71">
        <f>H80</f>
        <v>0</v>
      </c>
    </row>
    <row r="80" spans="1:8" ht="25.5">
      <c r="A80" s="65"/>
      <c r="B80" s="66" t="s">
        <v>115</v>
      </c>
      <c r="C80" s="67">
        <v>986</v>
      </c>
      <c r="D80" s="68" t="s">
        <v>208</v>
      </c>
      <c r="E80" s="69" t="s">
        <v>232</v>
      </c>
      <c r="F80" s="69">
        <v>500</v>
      </c>
      <c r="G80" s="70">
        <v>725</v>
      </c>
      <c r="H80" s="71">
        <f>'[3] 4.ЖКХ'!E33</f>
        <v>0</v>
      </c>
    </row>
    <row r="81" spans="1:8" ht="19.5" customHeight="1">
      <c r="A81" s="53" t="s">
        <v>233</v>
      </c>
      <c r="B81" s="54" t="s">
        <v>234</v>
      </c>
      <c r="C81" s="55">
        <v>986</v>
      </c>
      <c r="D81" s="56" t="s">
        <v>235</v>
      </c>
      <c r="E81" s="57"/>
      <c r="F81" s="57"/>
      <c r="G81" s="58">
        <f aca="true" t="shared" si="0" ref="G81:H83">G82</f>
        <v>300</v>
      </c>
      <c r="H81" s="59">
        <f t="shared" si="0"/>
        <v>0</v>
      </c>
    </row>
    <row r="82" spans="1:8" ht="25.5">
      <c r="A82" s="65" t="s">
        <v>236</v>
      </c>
      <c r="B82" s="40" t="s">
        <v>237</v>
      </c>
      <c r="C82" s="41">
        <v>986</v>
      </c>
      <c r="D82" s="61" t="s">
        <v>238</v>
      </c>
      <c r="E82" s="62"/>
      <c r="F82" s="62"/>
      <c r="G82" s="63">
        <f t="shared" si="0"/>
        <v>300</v>
      </c>
      <c r="H82" s="64">
        <f t="shared" si="0"/>
        <v>0</v>
      </c>
    </row>
    <row r="83" spans="1:8" ht="30" customHeight="1">
      <c r="A83" s="65" t="s">
        <v>239</v>
      </c>
      <c r="B83" s="66" t="s">
        <v>240</v>
      </c>
      <c r="C83" s="41">
        <v>986</v>
      </c>
      <c r="D83" s="68" t="s">
        <v>238</v>
      </c>
      <c r="E83" s="69" t="s">
        <v>241</v>
      </c>
      <c r="F83" s="69"/>
      <c r="G83" s="70">
        <f t="shared" si="0"/>
        <v>300</v>
      </c>
      <c r="H83" s="71">
        <f t="shared" si="0"/>
        <v>0</v>
      </c>
    </row>
    <row r="84" spans="1:8" ht="25.5">
      <c r="A84" s="65"/>
      <c r="B84" s="66" t="s">
        <v>115</v>
      </c>
      <c r="C84" s="41">
        <v>986</v>
      </c>
      <c r="D84" s="68" t="s">
        <v>238</v>
      </c>
      <c r="E84" s="69" t="s">
        <v>241</v>
      </c>
      <c r="F84" s="69">
        <v>500</v>
      </c>
      <c r="G84" s="70">
        <v>300</v>
      </c>
      <c r="H84" s="71">
        <f>'[3] 5. охр.ср. '!E6</f>
        <v>0</v>
      </c>
    </row>
    <row r="85" spans="1:8" ht="18" customHeight="1">
      <c r="A85" s="53" t="s">
        <v>242</v>
      </c>
      <c r="B85" s="54" t="s">
        <v>243</v>
      </c>
      <c r="C85" s="55">
        <v>986</v>
      </c>
      <c r="D85" s="56" t="s">
        <v>244</v>
      </c>
      <c r="E85" s="57"/>
      <c r="F85" s="57"/>
      <c r="G85" s="58">
        <f>G86</f>
        <v>3905</v>
      </c>
      <c r="H85" s="59">
        <f>H86</f>
        <v>568.17</v>
      </c>
    </row>
    <row r="86" spans="1:8" ht="12.75">
      <c r="A86" s="65" t="s">
        <v>245</v>
      </c>
      <c r="B86" s="40" t="s">
        <v>246</v>
      </c>
      <c r="C86" s="41">
        <v>986</v>
      </c>
      <c r="D86" s="61" t="s">
        <v>247</v>
      </c>
      <c r="E86" s="62"/>
      <c r="F86" s="62"/>
      <c r="G86" s="63">
        <f>G87+G89+G91+G93+G95+G97</f>
        <v>3905</v>
      </c>
      <c r="H86" s="64">
        <f>H87+H89+H91+H93+H95+H97</f>
        <v>568.17</v>
      </c>
    </row>
    <row r="87" spans="1:8" ht="38.25">
      <c r="A87" s="65" t="s">
        <v>248</v>
      </c>
      <c r="B87" s="66" t="s">
        <v>249</v>
      </c>
      <c r="C87" s="67">
        <v>986</v>
      </c>
      <c r="D87" s="68" t="s">
        <v>247</v>
      </c>
      <c r="E87" s="69" t="s">
        <v>250</v>
      </c>
      <c r="F87" s="69"/>
      <c r="G87" s="70">
        <f>G88</f>
        <v>1050</v>
      </c>
      <c r="H87" s="71">
        <f>H88</f>
        <v>232</v>
      </c>
    </row>
    <row r="88" spans="1:8" ht="25.5">
      <c r="A88" s="65"/>
      <c r="B88" s="66" t="s">
        <v>115</v>
      </c>
      <c r="C88" s="67">
        <v>986</v>
      </c>
      <c r="D88" s="68" t="s">
        <v>247</v>
      </c>
      <c r="E88" s="69" t="s">
        <v>250</v>
      </c>
      <c r="F88" s="69">
        <v>500</v>
      </c>
      <c r="G88" s="70">
        <v>1050</v>
      </c>
      <c r="H88" s="71">
        <f>'[3]6.1.1. Образование в-п'!E22</f>
        <v>232</v>
      </c>
    </row>
    <row r="89" spans="1:8" ht="51">
      <c r="A89" s="65" t="s">
        <v>251</v>
      </c>
      <c r="B89" s="66" t="s">
        <v>252</v>
      </c>
      <c r="C89" s="67">
        <v>986</v>
      </c>
      <c r="D89" s="68" t="s">
        <v>247</v>
      </c>
      <c r="E89" s="69" t="s">
        <v>253</v>
      </c>
      <c r="F89" s="69"/>
      <c r="G89" s="70">
        <f>G90</f>
        <v>1950</v>
      </c>
      <c r="H89" s="71">
        <f>H90</f>
        <v>220.985</v>
      </c>
    </row>
    <row r="90" spans="1:8" ht="25.5">
      <c r="A90" s="65"/>
      <c r="B90" s="66" t="s">
        <v>115</v>
      </c>
      <c r="C90" s="67">
        <v>986</v>
      </c>
      <c r="D90" s="68" t="s">
        <v>247</v>
      </c>
      <c r="E90" s="69" t="s">
        <v>253</v>
      </c>
      <c r="F90" s="69">
        <v>500</v>
      </c>
      <c r="G90" s="70">
        <v>1950</v>
      </c>
      <c r="H90" s="71">
        <f>'[3]6.1.2.Образование досуг'!F28</f>
        <v>220.985</v>
      </c>
    </row>
    <row r="91" spans="1:8" ht="51">
      <c r="A91" s="65" t="s">
        <v>254</v>
      </c>
      <c r="B91" s="66" t="s">
        <v>255</v>
      </c>
      <c r="C91" s="67">
        <v>986</v>
      </c>
      <c r="D91" s="68" t="s">
        <v>247</v>
      </c>
      <c r="E91" s="69" t="s">
        <v>256</v>
      </c>
      <c r="F91" s="69"/>
      <c r="G91" s="70">
        <f>G92</f>
        <v>155</v>
      </c>
      <c r="H91" s="71">
        <f>H92</f>
        <v>85.175</v>
      </c>
    </row>
    <row r="92" spans="1:8" ht="25.5">
      <c r="A92" s="65"/>
      <c r="B92" s="66" t="s">
        <v>115</v>
      </c>
      <c r="C92" s="67">
        <v>986</v>
      </c>
      <c r="D92" s="68" t="s">
        <v>247</v>
      </c>
      <c r="E92" s="69" t="s">
        <v>256</v>
      </c>
      <c r="F92" s="69">
        <v>500</v>
      </c>
      <c r="G92" s="70">
        <v>155</v>
      </c>
      <c r="H92" s="71">
        <f>'[3] 300-летие ЦС '!K15</f>
        <v>85.175</v>
      </c>
    </row>
    <row r="93" spans="1:8" ht="42.75" customHeight="1">
      <c r="A93" s="65" t="s">
        <v>257</v>
      </c>
      <c r="B93" s="66" t="s">
        <v>258</v>
      </c>
      <c r="C93" s="67">
        <v>986</v>
      </c>
      <c r="D93" s="68" t="s">
        <v>247</v>
      </c>
      <c r="E93" s="69" t="s">
        <v>259</v>
      </c>
      <c r="F93" s="69"/>
      <c r="G93" s="70">
        <f>G94</f>
        <v>300</v>
      </c>
      <c r="H93" s="71">
        <f>H94</f>
        <v>0</v>
      </c>
    </row>
    <row r="94" spans="1:8" ht="25.5">
      <c r="A94" s="65"/>
      <c r="B94" s="66" t="s">
        <v>115</v>
      </c>
      <c r="C94" s="67">
        <v>986</v>
      </c>
      <c r="D94" s="68" t="s">
        <v>247</v>
      </c>
      <c r="E94" s="69" t="s">
        <v>259</v>
      </c>
      <c r="F94" s="69">
        <v>500</v>
      </c>
      <c r="G94" s="70">
        <v>300</v>
      </c>
      <c r="H94" s="71">
        <f>'[3] 6.1.4.Терроризм'!E11</f>
        <v>0</v>
      </c>
    </row>
    <row r="95" spans="1:8" ht="51">
      <c r="A95" s="65" t="s">
        <v>260</v>
      </c>
      <c r="B95" s="66" t="s">
        <v>261</v>
      </c>
      <c r="C95" s="67">
        <v>986</v>
      </c>
      <c r="D95" s="68" t="s">
        <v>247</v>
      </c>
      <c r="E95" s="69" t="s">
        <v>262</v>
      </c>
      <c r="F95" s="69"/>
      <c r="G95" s="70">
        <f>G96</f>
        <v>360</v>
      </c>
      <c r="H95" s="71">
        <f>H96</f>
        <v>30.01</v>
      </c>
    </row>
    <row r="96" spans="1:8" ht="25.5">
      <c r="A96" s="65"/>
      <c r="B96" s="66" t="s">
        <v>115</v>
      </c>
      <c r="C96" s="67">
        <v>986</v>
      </c>
      <c r="D96" s="68" t="s">
        <v>247</v>
      </c>
      <c r="E96" s="69" t="s">
        <v>262</v>
      </c>
      <c r="F96" s="69">
        <v>500</v>
      </c>
      <c r="G96" s="70">
        <v>360</v>
      </c>
      <c r="H96" s="71">
        <f>'[3]6.1.5. ПДП '!E17</f>
        <v>30.01</v>
      </c>
    </row>
    <row r="97" spans="1:8" ht="63.75">
      <c r="A97" s="65" t="s">
        <v>263</v>
      </c>
      <c r="B97" s="66" t="s">
        <v>264</v>
      </c>
      <c r="C97" s="67">
        <v>986</v>
      </c>
      <c r="D97" s="68" t="s">
        <v>247</v>
      </c>
      <c r="E97" s="69" t="s">
        <v>265</v>
      </c>
      <c r="F97" s="69"/>
      <c r="G97" s="70">
        <f>G98</f>
        <v>90</v>
      </c>
      <c r="H97" s="71">
        <f>H98</f>
        <v>0</v>
      </c>
    </row>
    <row r="98" spans="1:8" ht="25.5">
      <c r="A98" s="65"/>
      <c r="B98" s="66" t="s">
        <v>115</v>
      </c>
      <c r="C98" s="67">
        <v>986</v>
      </c>
      <c r="D98" s="68" t="s">
        <v>247</v>
      </c>
      <c r="E98" s="69" t="s">
        <v>265</v>
      </c>
      <c r="F98" s="69">
        <v>500</v>
      </c>
      <c r="G98" s="70">
        <v>90</v>
      </c>
      <c r="H98" s="71">
        <f>'[3]6.1.6.ПРАВОНАРУШЕНИЯ'!E11</f>
        <v>0</v>
      </c>
    </row>
    <row r="99" spans="1:8" ht="25.5">
      <c r="A99" s="53" t="s">
        <v>266</v>
      </c>
      <c r="B99" s="54" t="s">
        <v>267</v>
      </c>
      <c r="C99" s="55">
        <v>986</v>
      </c>
      <c r="D99" s="56" t="s">
        <v>268</v>
      </c>
      <c r="E99" s="57"/>
      <c r="F99" s="57"/>
      <c r="G99" s="58">
        <f>G100+G107</f>
        <v>9740</v>
      </c>
      <c r="H99" s="59">
        <f>H100+H107</f>
        <v>1834.5612400000005</v>
      </c>
    </row>
    <row r="100" spans="1:8" ht="12.75">
      <c r="A100" s="65" t="s">
        <v>269</v>
      </c>
      <c r="B100" s="40" t="s">
        <v>270</v>
      </c>
      <c r="C100" s="41">
        <v>986</v>
      </c>
      <c r="D100" s="61" t="s">
        <v>271</v>
      </c>
      <c r="E100" s="62"/>
      <c r="F100" s="62"/>
      <c r="G100" s="63">
        <f>G101+G103+G105</f>
        <v>9090</v>
      </c>
      <c r="H100" s="64">
        <f>H101+H103+H105</f>
        <v>1706.3252500000006</v>
      </c>
    </row>
    <row r="101" spans="1:8" ht="51">
      <c r="A101" s="65" t="s">
        <v>272</v>
      </c>
      <c r="B101" s="66" t="s">
        <v>273</v>
      </c>
      <c r="C101" s="67">
        <v>986</v>
      </c>
      <c r="D101" s="68" t="s">
        <v>271</v>
      </c>
      <c r="E101" s="69" t="s">
        <v>274</v>
      </c>
      <c r="F101" s="69"/>
      <c r="G101" s="84">
        <f>G102</f>
        <v>5300</v>
      </c>
      <c r="H101" s="85">
        <f>H102</f>
        <v>1479.8709000000003</v>
      </c>
    </row>
    <row r="102" spans="1:8" ht="25.5">
      <c r="A102" s="65"/>
      <c r="B102" s="66" t="s">
        <v>115</v>
      </c>
      <c r="C102" s="67">
        <v>986</v>
      </c>
      <c r="D102" s="68" t="s">
        <v>271</v>
      </c>
      <c r="E102" s="69" t="s">
        <v>274</v>
      </c>
      <c r="F102" s="69">
        <v>500</v>
      </c>
      <c r="G102" s="70">
        <v>5300</v>
      </c>
      <c r="H102" s="71">
        <f>'[3] 7.1.1.Календарь '!F80</f>
        <v>1479.8709000000003</v>
      </c>
    </row>
    <row r="103" spans="1:8" ht="51">
      <c r="A103" s="65" t="s">
        <v>275</v>
      </c>
      <c r="B103" s="66" t="s">
        <v>276</v>
      </c>
      <c r="C103" s="67">
        <v>986</v>
      </c>
      <c r="D103" s="68" t="s">
        <v>271</v>
      </c>
      <c r="E103" s="69" t="s">
        <v>277</v>
      </c>
      <c r="F103" s="69"/>
      <c r="G103" s="70">
        <f>G104</f>
        <v>1620</v>
      </c>
      <c r="H103" s="71">
        <f>H104</f>
        <v>30.044</v>
      </c>
    </row>
    <row r="104" spans="1:8" ht="25.5">
      <c r="A104" s="65"/>
      <c r="B104" s="66" t="s">
        <v>115</v>
      </c>
      <c r="C104" s="67">
        <v>986</v>
      </c>
      <c r="D104" s="68" t="s">
        <v>271</v>
      </c>
      <c r="E104" s="69" t="s">
        <v>277</v>
      </c>
      <c r="F104" s="69">
        <v>500</v>
      </c>
      <c r="G104" s="70">
        <v>1620</v>
      </c>
      <c r="H104" s="71">
        <f>'[3] 7.1.2. Традиц. культ. '!E18</f>
        <v>30.044</v>
      </c>
    </row>
    <row r="105" spans="1:8" ht="76.5">
      <c r="A105" s="65" t="s">
        <v>278</v>
      </c>
      <c r="B105" s="66" t="s">
        <v>279</v>
      </c>
      <c r="C105" s="67">
        <v>986</v>
      </c>
      <c r="D105" s="68" t="s">
        <v>271</v>
      </c>
      <c r="E105" s="69" t="s">
        <v>280</v>
      </c>
      <c r="F105" s="69"/>
      <c r="G105" s="70">
        <f>G106</f>
        <v>2170</v>
      </c>
      <c r="H105" s="71">
        <f>H106</f>
        <v>196.41035000000002</v>
      </c>
    </row>
    <row r="106" spans="1:8" ht="25.5">
      <c r="A106" s="65"/>
      <c r="B106" s="66" t="s">
        <v>115</v>
      </c>
      <c r="C106" s="67">
        <v>986</v>
      </c>
      <c r="D106" s="68" t="s">
        <v>271</v>
      </c>
      <c r="E106" s="69" t="s">
        <v>280</v>
      </c>
      <c r="F106" s="69">
        <v>500</v>
      </c>
      <c r="G106" s="70">
        <v>2170</v>
      </c>
      <c r="H106" s="71">
        <f>'[3] 300-летие ЦС '!K18</f>
        <v>196.41035000000002</v>
      </c>
    </row>
    <row r="107" spans="1:8" ht="22.5" customHeight="1">
      <c r="A107" s="65" t="s">
        <v>281</v>
      </c>
      <c r="B107" s="40" t="s">
        <v>282</v>
      </c>
      <c r="C107" s="41">
        <v>986</v>
      </c>
      <c r="D107" s="61" t="s">
        <v>283</v>
      </c>
      <c r="E107" s="62"/>
      <c r="F107" s="62"/>
      <c r="G107" s="63">
        <f>G108+G110</f>
        <v>650</v>
      </c>
      <c r="H107" s="64">
        <f>H108+H110</f>
        <v>128.23599000000002</v>
      </c>
    </row>
    <row r="108" spans="1:8" ht="38.25">
      <c r="A108" s="65" t="s">
        <v>284</v>
      </c>
      <c r="B108" s="66" t="s">
        <v>285</v>
      </c>
      <c r="C108" s="67">
        <v>986</v>
      </c>
      <c r="D108" s="68" t="s">
        <v>283</v>
      </c>
      <c r="E108" s="69" t="s">
        <v>286</v>
      </c>
      <c r="F108" s="69"/>
      <c r="G108" s="70">
        <f>G109</f>
        <v>350</v>
      </c>
      <c r="H108" s="71">
        <f>H109</f>
        <v>18.372</v>
      </c>
    </row>
    <row r="109" spans="1:8" ht="25.5">
      <c r="A109" s="65"/>
      <c r="B109" s="66" t="s">
        <v>115</v>
      </c>
      <c r="C109" s="67">
        <v>986</v>
      </c>
      <c r="D109" s="68" t="s">
        <v>283</v>
      </c>
      <c r="E109" s="69" t="s">
        <v>286</v>
      </c>
      <c r="F109" s="69">
        <v>500</v>
      </c>
      <c r="G109" s="70">
        <v>350</v>
      </c>
      <c r="H109" s="71">
        <f>'[3]7.3.СМИ'!E13</f>
        <v>18.372</v>
      </c>
    </row>
    <row r="110" spans="1:8" ht="25.5">
      <c r="A110" s="65" t="s">
        <v>287</v>
      </c>
      <c r="B110" s="66" t="s">
        <v>288</v>
      </c>
      <c r="C110" s="67">
        <v>986</v>
      </c>
      <c r="D110" s="68" t="s">
        <v>283</v>
      </c>
      <c r="E110" s="69" t="s">
        <v>289</v>
      </c>
      <c r="F110" s="69"/>
      <c r="G110" s="70">
        <f>G111</f>
        <v>300</v>
      </c>
      <c r="H110" s="71">
        <f>H111</f>
        <v>109.86399</v>
      </c>
    </row>
    <row r="111" spans="1:8" ht="25.5">
      <c r="A111" s="65"/>
      <c r="B111" s="66" t="s">
        <v>115</v>
      </c>
      <c r="C111" s="67">
        <v>986</v>
      </c>
      <c r="D111" s="68" t="s">
        <v>283</v>
      </c>
      <c r="E111" s="69" t="s">
        <v>289</v>
      </c>
      <c r="F111" s="69">
        <v>500</v>
      </c>
      <c r="G111" s="70">
        <v>300</v>
      </c>
      <c r="H111" s="71">
        <f>'[3]7.3.СМИ'!E16</f>
        <v>109.86399</v>
      </c>
    </row>
    <row r="112" spans="1:8" ht="28.5" customHeight="1">
      <c r="A112" s="53" t="s">
        <v>290</v>
      </c>
      <c r="B112" s="54" t="s">
        <v>291</v>
      </c>
      <c r="C112" s="55">
        <v>986</v>
      </c>
      <c r="D112" s="56" t="s">
        <v>292</v>
      </c>
      <c r="E112" s="57"/>
      <c r="F112" s="57"/>
      <c r="G112" s="58">
        <f>G113</f>
        <v>7119</v>
      </c>
      <c r="H112" s="59">
        <f>H113</f>
        <v>266.24885</v>
      </c>
    </row>
    <row r="113" spans="1:8" ht="12.75">
      <c r="A113" s="65" t="s">
        <v>293</v>
      </c>
      <c r="B113" s="40" t="s">
        <v>294</v>
      </c>
      <c r="C113" s="41">
        <v>986</v>
      </c>
      <c r="D113" s="61" t="s">
        <v>295</v>
      </c>
      <c r="E113" s="62"/>
      <c r="F113" s="62"/>
      <c r="G113" s="63">
        <f>G116+G118+G114</f>
        <v>7119</v>
      </c>
      <c r="H113" s="64">
        <f>H116+H118+H114</f>
        <v>266.24885</v>
      </c>
    </row>
    <row r="114" spans="1:8" ht="25.5">
      <c r="A114" s="65" t="s">
        <v>296</v>
      </c>
      <c r="B114" s="66" t="s">
        <v>297</v>
      </c>
      <c r="C114" s="67">
        <v>986</v>
      </c>
      <c r="D114" s="68" t="s">
        <v>295</v>
      </c>
      <c r="E114" s="69" t="s">
        <v>298</v>
      </c>
      <c r="F114" s="69"/>
      <c r="G114" s="70">
        <f>G115</f>
        <v>4789</v>
      </c>
      <c r="H114" s="71">
        <f>H115</f>
        <v>0</v>
      </c>
    </row>
    <row r="115" spans="1:8" ht="25.5">
      <c r="A115" s="65"/>
      <c r="B115" s="66" t="s">
        <v>299</v>
      </c>
      <c r="C115" s="67">
        <v>986</v>
      </c>
      <c r="D115" s="68" t="s">
        <v>295</v>
      </c>
      <c r="E115" s="69" t="s">
        <v>298</v>
      </c>
      <c r="F115" s="68" t="s">
        <v>300</v>
      </c>
      <c r="G115" s="70">
        <v>4789</v>
      </c>
      <c r="H115" s="71">
        <f>'[3]8.1.1. Спортивный центр шахматы'!E23</f>
        <v>0</v>
      </c>
    </row>
    <row r="116" spans="1:8" ht="38.25">
      <c r="A116" s="65" t="s">
        <v>301</v>
      </c>
      <c r="B116" s="66" t="s">
        <v>302</v>
      </c>
      <c r="C116" s="67">
        <v>986</v>
      </c>
      <c r="D116" s="68" t="s">
        <v>295</v>
      </c>
      <c r="E116" s="69" t="s">
        <v>303</v>
      </c>
      <c r="F116" s="69"/>
      <c r="G116" s="70">
        <f>G117</f>
        <v>2180</v>
      </c>
      <c r="H116" s="71">
        <f>H117</f>
        <v>266.24885</v>
      </c>
    </row>
    <row r="117" spans="1:8" ht="25.5">
      <c r="A117" s="65"/>
      <c r="B117" s="66" t="s">
        <v>115</v>
      </c>
      <c r="C117" s="67">
        <v>986</v>
      </c>
      <c r="D117" s="68" t="s">
        <v>295</v>
      </c>
      <c r="E117" s="69" t="s">
        <v>303</v>
      </c>
      <c r="F117" s="69">
        <v>500</v>
      </c>
      <c r="G117" s="70">
        <v>2180</v>
      </c>
      <c r="H117" s="71">
        <f>'[3]8.1.2.Здравохр и спорт'!E18</f>
        <v>266.24885</v>
      </c>
    </row>
    <row r="118" spans="1:8" ht="76.5">
      <c r="A118" s="65" t="s">
        <v>304</v>
      </c>
      <c r="B118" s="66" t="s">
        <v>305</v>
      </c>
      <c r="C118" s="67">
        <v>986</v>
      </c>
      <c r="D118" s="68" t="s">
        <v>295</v>
      </c>
      <c r="E118" s="69" t="s">
        <v>306</v>
      </c>
      <c r="F118" s="69"/>
      <c r="G118" s="70">
        <f>G119</f>
        <v>150</v>
      </c>
      <c r="H118" s="71">
        <f>H119</f>
        <v>0</v>
      </c>
    </row>
    <row r="119" spans="1:8" ht="25.5">
      <c r="A119" s="65"/>
      <c r="B119" s="66" t="s">
        <v>115</v>
      </c>
      <c r="C119" s="67">
        <v>986</v>
      </c>
      <c r="D119" s="68" t="s">
        <v>295</v>
      </c>
      <c r="E119" s="69" t="s">
        <v>306</v>
      </c>
      <c r="F119" s="69">
        <v>500</v>
      </c>
      <c r="G119" s="70">
        <v>150</v>
      </c>
      <c r="H119" s="71">
        <f>'[3] 300-летие ЦС '!K41</f>
        <v>0</v>
      </c>
    </row>
    <row r="120" spans="1:8" ht="16.5" customHeight="1">
      <c r="A120" s="86" t="s">
        <v>307</v>
      </c>
      <c r="B120" s="54" t="s">
        <v>308</v>
      </c>
      <c r="C120" s="55">
        <v>986</v>
      </c>
      <c r="D120" s="57" t="s">
        <v>309</v>
      </c>
      <c r="E120" s="57"/>
      <c r="F120" s="57"/>
      <c r="G120" s="58">
        <f>G121</f>
        <v>9778.1</v>
      </c>
      <c r="H120" s="59">
        <f>H121</f>
        <v>2128.58451</v>
      </c>
    </row>
    <row r="121" spans="1:8" ht="12.75">
      <c r="A121" s="87" t="s">
        <v>310</v>
      </c>
      <c r="B121" s="40" t="s">
        <v>311</v>
      </c>
      <c r="C121" s="41">
        <v>986</v>
      </c>
      <c r="D121" s="62" t="s">
        <v>309</v>
      </c>
      <c r="E121" s="62"/>
      <c r="F121" s="62"/>
      <c r="G121" s="63">
        <f>G124+G122</f>
        <v>9778.1</v>
      </c>
      <c r="H121" s="64">
        <f>H124+H122</f>
        <v>2128.58451</v>
      </c>
    </row>
    <row r="122" spans="1:8" ht="25.5">
      <c r="A122" s="87" t="s">
        <v>312</v>
      </c>
      <c r="B122" s="66" t="s">
        <v>313</v>
      </c>
      <c r="C122" s="67">
        <v>986</v>
      </c>
      <c r="D122" s="88" t="s">
        <v>309</v>
      </c>
      <c r="E122" s="69" t="s">
        <v>314</v>
      </c>
      <c r="F122" s="69"/>
      <c r="G122" s="70">
        <f>G123</f>
        <v>8417</v>
      </c>
      <c r="H122" s="71">
        <f>H123</f>
        <v>1978.93315</v>
      </c>
    </row>
    <row r="123" spans="1:8" ht="38.25">
      <c r="A123" s="87"/>
      <c r="B123" s="66" t="s">
        <v>139</v>
      </c>
      <c r="C123" s="8">
        <v>986</v>
      </c>
      <c r="D123" s="89" t="s">
        <v>309</v>
      </c>
      <c r="E123" s="69" t="s">
        <v>314</v>
      </c>
      <c r="F123" s="69">
        <v>598</v>
      </c>
      <c r="G123" s="70">
        <v>8417</v>
      </c>
      <c r="H123" s="71">
        <f>'[3] Социальная политика'!D11</f>
        <v>1978.93315</v>
      </c>
    </row>
    <row r="124" spans="1:8" ht="12.75">
      <c r="A124" s="90" t="s">
        <v>315</v>
      </c>
      <c r="B124" s="66" t="s">
        <v>316</v>
      </c>
      <c r="C124" s="67">
        <v>986</v>
      </c>
      <c r="D124" s="88" t="s">
        <v>309</v>
      </c>
      <c r="E124" s="69" t="s">
        <v>317</v>
      </c>
      <c r="F124" s="69"/>
      <c r="G124" s="70">
        <f>G125</f>
        <v>1361.1</v>
      </c>
      <c r="H124" s="71">
        <f>H125</f>
        <v>149.65136</v>
      </c>
    </row>
    <row r="125" spans="1:8" ht="38.25">
      <c r="A125" s="91"/>
      <c r="B125" s="66" t="s">
        <v>139</v>
      </c>
      <c r="C125" s="67">
        <v>986</v>
      </c>
      <c r="D125" s="88" t="s">
        <v>309</v>
      </c>
      <c r="E125" s="69" t="s">
        <v>317</v>
      </c>
      <c r="F125" s="69">
        <v>598</v>
      </c>
      <c r="G125" s="70">
        <v>1361.1</v>
      </c>
      <c r="H125" s="71">
        <f>'[3] Социальная политика'!D15</f>
        <v>149.65136</v>
      </c>
    </row>
  </sheetData>
  <sheetProtection/>
  <mergeCells count="1">
    <mergeCell ref="A6:H6"/>
  </mergeCells>
  <printOptions/>
  <pageMargins left="0.7874015748031497" right="0.3937007874015748" top="0.5905511811023623" bottom="0.5905511811023623" header="0" footer="0"/>
  <pageSetup horizontalDpi="600" verticalDpi="600" orientation="portrait" paperSize="9" scale="83" r:id="rId1"/>
  <rowBreaks count="2" manualBreakCount="2">
    <brk id="33" max="7" man="1"/>
    <brk id="11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18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2.75"/>
  <cols>
    <col min="1" max="1" width="6.125" style="0" customWidth="1"/>
    <col min="2" max="2" width="31.25390625" style="0" customWidth="1"/>
    <col min="4" max="4" width="26.375" style="0" customWidth="1"/>
    <col min="5" max="5" width="13.625" style="0" customWidth="1"/>
    <col min="6" max="6" width="10.875" style="0" customWidth="1"/>
  </cols>
  <sheetData>
    <row r="1" ht="12.75">
      <c r="E1" s="2"/>
    </row>
    <row r="2" ht="12.75">
      <c r="E2" s="2"/>
    </row>
    <row r="3" ht="12.75">
      <c r="E3" s="2"/>
    </row>
    <row r="4" ht="12.75">
      <c r="E4" s="2"/>
    </row>
    <row r="5" spans="1:7" ht="12.75">
      <c r="A5" s="102" t="s">
        <v>343</v>
      </c>
      <c r="B5" s="102"/>
      <c r="C5" s="102"/>
      <c r="D5" s="102"/>
      <c r="E5" s="102"/>
      <c r="F5" s="2"/>
      <c r="G5" s="2"/>
    </row>
    <row r="6" spans="2:5" ht="27.75" customHeight="1">
      <c r="B6" s="101" t="s">
        <v>338</v>
      </c>
      <c r="C6" s="101"/>
      <c r="D6" s="101"/>
      <c r="E6" s="101"/>
    </row>
    <row r="7" ht="12.75">
      <c r="E7" s="37" t="s">
        <v>0</v>
      </c>
    </row>
    <row r="8" spans="1:6" ht="47.25">
      <c r="A8" s="92"/>
      <c r="B8" s="93" t="s">
        <v>89</v>
      </c>
      <c r="C8" s="93" t="s">
        <v>318</v>
      </c>
      <c r="D8" s="93" t="s">
        <v>319</v>
      </c>
      <c r="E8" s="93" t="s">
        <v>3</v>
      </c>
      <c r="F8" s="93" t="s">
        <v>320</v>
      </c>
    </row>
    <row r="9" spans="1:6" ht="25.5">
      <c r="A9" s="92"/>
      <c r="B9" s="41" t="s">
        <v>321</v>
      </c>
      <c r="C9" s="41">
        <v>986</v>
      </c>
      <c r="D9" s="41"/>
      <c r="E9" s="94">
        <f>E10</f>
        <v>19000</v>
      </c>
      <c r="F9" s="94">
        <f>F10</f>
        <v>-12431.600000000002</v>
      </c>
    </row>
    <row r="10" spans="1:6" ht="25.5">
      <c r="A10" s="92"/>
      <c r="B10" s="41" t="s">
        <v>322</v>
      </c>
      <c r="C10" s="67">
        <v>986</v>
      </c>
      <c r="D10" s="41" t="s">
        <v>323</v>
      </c>
      <c r="E10" s="95">
        <f>E11</f>
        <v>19000</v>
      </c>
      <c r="F10" s="95">
        <f>F11</f>
        <v>-12431.600000000002</v>
      </c>
    </row>
    <row r="11" spans="1:6" ht="25.5">
      <c r="A11" s="92"/>
      <c r="B11" s="96" t="s">
        <v>324</v>
      </c>
      <c r="C11" s="67">
        <v>986</v>
      </c>
      <c r="D11" s="67" t="s">
        <v>325</v>
      </c>
      <c r="E11" s="95">
        <f>E15+E12</f>
        <v>19000</v>
      </c>
      <c r="F11" s="95">
        <f>F15+F12</f>
        <v>-12431.600000000002</v>
      </c>
    </row>
    <row r="12" spans="1:6" ht="25.5">
      <c r="A12" s="92"/>
      <c r="B12" s="96" t="s">
        <v>326</v>
      </c>
      <c r="C12" s="67">
        <v>986</v>
      </c>
      <c r="D12" s="67" t="s">
        <v>327</v>
      </c>
      <c r="E12" s="95">
        <f>E13</f>
        <v>-95000</v>
      </c>
      <c r="F12" s="95">
        <f>F13</f>
        <v>-22420.9</v>
      </c>
    </row>
    <row r="13" spans="1:6" ht="25.5">
      <c r="A13" s="92"/>
      <c r="B13" s="97" t="s">
        <v>328</v>
      </c>
      <c r="C13" s="67">
        <v>986</v>
      </c>
      <c r="D13" s="67" t="s">
        <v>329</v>
      </c>
      <c r="E13" s="98">
        <f>E14</f>
        <v>-95000</v>
      </c>
      <c r="F13" s="98">
        <f>F14</f>
        <v>-22420.9</v>
      </c>
    </row>
    <row r="14" spans="1:10" ht="76.5">
      <c r="A14" s="92"/>
      <c r="B14" s="97" t="s">
        <v>330</v>
      </c>
      <c r="C14" s="67">
        <v>986</v>
      </c>
      <c r="D14" s="67" t="s">
        <v>331</v>
      </c>
      <c r="E14" s="98">
        <v>-95000</v>
      </c>
      <c r="F14" s="98">
        <v>-22420.9</v>
      </c>
      <c r="J14" s="98">
        <v>-94643</v>
      </c>
    </row>
    <row r="15" spans="1:6" ht="25.5">
      <c r="A15" s="92"/>
      <c r="B15" s="96" t="s">
        <v>332</v>
      </c>
      <c r="C15" s="67">
        <v>986</v>
      </c>
      <c r="D15" s="67" t="s">
        <v>333</v>
      </c>
      <c r="E15" s="95">
        <f>E16</f>
        <v>114000</v>
      </c>
      <c r="F15" s="95">
        <f>F16</f>
        <v>9989.3</v>
      </c>
    </row>
    <row r="16" spans="1:6" ht="25.5">
      <c r="A16" s="92"/>
      <c r="B16" s="96" t="s">
        <v>334</v>
      </c>
      <c r="C16" s="67">
        <v>986</v>
      </c>
      <c r="D16" s="67" t="s">
        <v>335</v>
      </c>
      <c r="E16" s="95">
        <f>E17</f>
        <v>114000</v>
      </c>
      <c r="F16" s="95">
        <f>F17</f>
        <v>9989.3</v>
      </c>
    </row>
    <row r="17" spans="1:6" ht="63.75">
      <c r="A17" s="92"/>
      <c r="B17" s="97" t="s">
        <v>336</v>
      </c>
      <c r="C17" s="67">
        <v>986</v>
      </c>
      <c r="D17" s="67" t="s">
        <v>337</v>
      </c>
      <c r="E17" s="98">
        <v>114000</v>
      </c>
      <c r="F17" s="98">
        <v>9989.3</v>
      </c>
    </row>
    <row r="18" spans="1:5" ht="12.75">
      <c r="A18" s="10"/>
      <c r="B18" s="10"/>
      <c r="C18" s="10"/>
      <c r="D18" s="10"/>
      <c r="E18" s="10"/>
    </row>
  </sheetData>
  <sheetProtection/>
  <mergeCells count="2">
    <mergeCell ref="B6:E6"/>
    <mergeCell ref="A5:E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Oem</cp:lastModifiedBy>
  <cp:lastPrinted>2011-07-06T11:58:22Z</cp:lastPrinted>
  <dcterms:created xsi:type="dcterms:W3CDTF">2010-04-09T08:18:00Z</dcterms:created>
  <dcterms:modified xsi:type="dcterms:W3CDTF">2011-07-06T12:15:35Z</dcterms:modified>
  <cp:category/>
  <cp:version/>
  <cp:contentType/>
  <cp:contentStatus/>
</cp:coreProperties>
</file>