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55" windowHeight="7635" firstSheet="3" activeTab="3"/>
  </bookViews>
  <sheets>
    <sheet name="ДОХОДЫ пр.1" sheetId="1" r:id="rId1"/>
    <sheet name="ДОХОДЫ пр.2  " sheetId="2" r:id="rId2"/>
    <sheet name="РАСХОДЫ пр.3" sheetId="3" r:id="rId3"/>
    <sheet name="РАСХОДЫ пр.4" sheetId="4" r:id="rId4"/>
    <sheet name="дефицит пр.5" sheetId="5" r:id="rId5"/>
    <sheet name="дефицит пр.6 " sheetId="6" r:id="rId6"/>
    <sheet name="ГА доходов пр.7" sheetId="7" r:id="rId7"/>
    <sheet name="ГА ИДефицита пр.8" sheetId="8" r:id="rId8"/>
  </sheets>
  <externalReferences>
    <externalReference r:id="rId11"/>
    <externalReference r:id="rId12"/>
  </externalReferences>
  <definedNames>
    <definedName name="_edn1" localSheetId="2">'РАСХОДЫ пр.3'!#REF!</definedName>
    <definedName name="_edn1" localSheetId="3">'РАСХОДЫ пр.4'!#REF!</definedName>
    <definedName name="_edn2" localSheetId="2">'РАСХОДЫ пр.3'!#REF!</definedName>
    <definedName name="_edn2" localSheetId="3">'РАСХОДЫ пр.4'!#REF!</definedName>
    <definedName name="_edn3" localSheetId="2">'РАСХОДЫ пр.3'!#REF!</definedName>
    <definedName name="_edn3" localSheetId="3">'РАСХОДЫ пр.4'!#REF!</definedName>
    <definedName name="_ednref1" localSheetId="2">'РАСХОДЫ пр.3'!#REF!</definedName>
    <definedName name="_ednref1" localSheetId="3">'РАСХОДЫ пр.4'!#REF!</definedName>
    <definedName name="_ednref2" localSheetId="2">'РАСХОДЫ пр.3'!#REF!</definedName>
    <definedName name="_ednref2" localSheetId="3">'РАСХОДЫ пр.4'!#REF!</definedName>
    <definedName name="_ednref3" localSheetId="2">'РАСХОДЫ пр.3'!#REF!</definedName>
    <definedName name="_ednref3" localSheetId="3">'РАСХОДЫ пр.4'!#REF!</definedName>
    <definedName name="в" localSheetId="6">#REF!,#REF!,#REF!,#REF!</definedName>
    <definedName name="в" localSheetId="7">#REF!,#REF!,#REF!,#REF!</definedName>
    <definedName name="в" localSheetId="4">#REF!,#REF!,#REF!,#REF!</definedName>
    <definedName name="в" localSheetId="5">#REF!,#REF!,#REF!,#REF!</definedName>
    <definedName name="в" localSheetId="0">#REF!,#REF!,#REF!,#REF!</definedName>
    <definedName name="в" localSheetId="2">#REF!,#REF!,#REF!,#REF!</definedName>
    <definedName name="в" localSheetId="3">#REF!,#REF!,#REF!,#REF!</definedName>
    <definedName name="в">#REF!,#REF!,#REF!,#REF!</definedName>
    <definedName name="_xlnm.Print_Area" localSheetId="6">'ГА доходов пр.7'!$A$1:$C$22</definedName>
    <definedName name="_xlnm.Print_Area" localSheetId="7">'ГА ИДефицита пр.8'!$A$1:$C$17</definedName>
    <definedName name="_xlnm.Print_Area" localSheetId="4">'дефицит пр.5'!$A$1:$C$11</definedName>
    <definedName name="_xlnm.Print_Area" localSheetId="5">'дефицит пр.6 '!$A$1:$C$17</definedName>
    <definedName name="_xlnm.Print_Area" localSheetId="0">'ДОХОДЫ пр.1'!$A$1:$D$35</definedName>
    <definedName name="_xlnm.Print_Area" localSheetId="1">'ДОХОДЫ пр.2  '!$A$1:$D$63</definedName>
    <definedName name="_xlnm.Print_Area" localSheetId="2">'РАСХОДЫ пр.3'!$A$1:$G$37</definedName>
    <definedName name="_xlnm.Print_Area" localSheetId="3">'РАСХОДЫ пр.4'!$A$1:$G$139</definedName>
  </definedNames>
  <calcPr fullCalcOnLoad="1" refMode="R1C1"/>
</workbook>
</file>

<file path=xl/comments4.xml><?xml version="1.0" encoding="utf-8"?>
<comments xmlns="http://schemas.openxmlformats.org/spreadsheetml/2006/main">
  <authors>
    <author>Admin</author>
  </authors>
  <commentList>
    <comment ref="G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  <comment ref="G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</commentList>
</comments>
</file>

<file path=xl/sharedStrings.xml><?xml version="1.0" encoding="utf-8"?>
<sst xmlns="http://schemas.openxmlformats.org/spreadsheetml/2006/main" count="887" uniqueCount="462">
  <si>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</si>
  <si>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</si>
  <si>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</si>
  <si>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</si>
  <si>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</si>
  <si>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</si>
  <si>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</si>
  <si>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</si>
  <si>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</si>
  <si>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</si>
  <si>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</si>
  <si>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</si>
  <si>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</si>
  <si>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</si>
  <si>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</si>
  <si>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</si>
  <si>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</si>
  <si>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</si>
  <si>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</si>
  <si>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</si>
  <si>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</si>
  <si>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</si>
  <si>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</si>
  <si>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</si>
  <si>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</si>
  <si>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</si>
  <si>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</si>
  <si>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</si>
  <si>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</si>
  <si>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</si>
  <si>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</si>
  <si>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2.</t>
  </si>
  <si>
    <t xml:space="preserve">НАЛОГИ НА ИМУЩЕСТВО                               </t>
  </si>
  <si>
    <t>2.1.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</si>
  <si>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</si>
  <si>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</si>
  <si>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</si>
  <si>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</si>
  <si>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</si>
  <si>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</si>
  <si>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</si>
  <si>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</si>
  <si>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</si>
  <si>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</si>
  <si>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</si>
  <si>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</si>
  <si>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</si>
  <si>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</si>
  <si>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</si>
  <si>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</si>
  <si>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</si>
  <si>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</si>
  <si>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</si>
  <si>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</si>
  <si>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</si>
  <si>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</si>
  <si>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</si>
  <si>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</si>
  <si>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</si>
  <si>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</si>
  <si>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</si>
  <si>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Прочие доходы от оказания платных услуг и компенсации затрат государства</t>
  </si>
  <si>
    <t>5.1.1.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</si>
  <si>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</si>
  <si>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</si>
  <si>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</si>
  <si>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</si>
  <si>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</si>
  <si>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</si>
  <si>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</si>
  <si>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</si>
  <si>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</si>
  <si>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</si>
  <si>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</si>
  <si>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</si>
  <si>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</si>
  <si>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</si>
  <si>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</si>
  <si>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</si>
  <si>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</si>
  <si>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</si>
  <si>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</si>
  <si>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</si>
  <si>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808 1 16 90030 03 0100 140</t>
  </si>
  <si>
    <t>839 1 16 90030 03 0100 140</t>
  </si>
  <si>
    <t>861 1 16 90030 03 0100 140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</si>
  <si>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</si>
  <si>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</si>
  <si>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</si>
  <si>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</si>
  <si>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</si>
  <si>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</si>
  <si>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</si>
  <si>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</si>
  <si>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</si>
  <si>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</si>
  <si>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</si>
  <si>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</si>
  <si>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</si>
  <si>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</si>
  <si>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</si>
  <si>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</si>
  <si>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</si>
  <si>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</si>
  <si>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</si>
  <si>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</si>
  <si>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8.2.1.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</si>
  <si>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</si>
  <si>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</si>
  <si>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</si>
  <si>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</si>
  <si>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</si>
  <si>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</si>
  <si>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8.2.1.3.</t>
  </si>
  <si>
    <t>986 2 02 03024 03 0300 151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</si>
  <si>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</si>
  <si>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</si>
  <si>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</si>
  <si>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</si>
  <si>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</si>
  <si>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</si>
  <si>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</si>
  <si>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</si>
  <si>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</si>
  <si>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</si>
  <si>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</si>
  <si>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</si>
  <si>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</si>
  <si>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Приложение 2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</si>
  <si>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</si>
  <si>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</si>
  <si>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</si>
  <si>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</si>
  <si>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</si>
  <si>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</si>
  <si>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</si>
  <si>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</si>
  <si>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</si>
  <si>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</si>
  <si>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</si>
  <si>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</si>
  <si>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</si>
  <si>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</si>
  <si>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</si>
  <si>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</si>
  <si>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</si>
  <si>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</si>
  <si>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</si>
  <si>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</si>
  <si>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</si>
  <si>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</si>
  <si>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</si>
  <si>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</si>
  <si>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</si>
  <si>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</si>
  <si>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</si>
  <si>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</si>
  <si>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</si>
  <si>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</si>
  <si>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</si>
  <si>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</si>
  <si>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</si>
  <si>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</si>
  <si>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</si>
  <si>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</si>
  <si>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</si>
  <si>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</si>
  <si>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</si>
  <si>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</si>
  <si>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</si>
  <si>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</si>
  <si>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</si>
  <si>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</si>
  <si>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</si>
  <si>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</si>
  <si>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</si>
  <si>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</si>
  <si>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</si>
  <si>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</si>
  <si>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</si>
  <si>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</si>
  <si>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</si>
  <si>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</si>
  <si>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</si>
  <si>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</si>
  <si>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</si>
  <si>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1.5.3.</t>
  </si>
  <si>
    <t>Размещение муниципального заказа</t>
  </si>
  <si>
    <t>1.5.4.</t>
  </si>
  <si>
    <t>Выполнение других обязательств государства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</si>
  <si>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</si>
  <si>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</si>
  <si>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</si>
  <si>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</si>
  <si>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</si>
  <si>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</si>
  <si>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</si>
  <si>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</si>
  <si>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</si>
  <si>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</si>
  <si>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</si>
  <si>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</si>
  <si>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</si>
  <si>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</si>
  <si>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</si>
  <si>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</si>
  <si>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</si>
  <si>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</si>
  <si>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</si>
  <si>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</si>
  <si>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</si>
  <si>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</si>
  <si>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</si>
  <si>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</si>
  <si>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</si>
  <si>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</si>
  <si>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4.1.3.</t>
  </si>
  <si>
    <t>600 02 01</t>
  </si>
  <si>
    <t>4.1.4.</t>
  </si>
  <si>
    <t>600 02 02</t>
  </si>
  <si>
    <t>4.1.5.</t>
  </si>
  <si>
    <t>4.1.6.</t>
  </si>
  <si>
    <t>600 03 01</t>
  </si>
  <si>
    <t>4.1.7.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</si>
  <si>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</si>
  <si>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</si>
  <si>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</si>
  <si>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</si>
  <si>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</si>
  <si>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</si>
  <si>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</si>
  <si>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</si>
  <si>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795 05 00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</si>
  <si>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</si>
  <si>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</si>
  <si>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</si>
  <si>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</si>
  <si>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</si>
  <si>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</si>
  <si>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</si>
  <si>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</si>
  <si>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</si>
  <si>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</si>
  <si>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</si>
  <si>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</si>
  <si>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</si>
  <si>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</si>
  <si>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</si>
  <si>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431 02 00</t>
  </si>
  <si>
    <t>6.1.3.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</si>
  <si>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</si>
  <si>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</si>
  <si>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</si>
  <si>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</si>
  <si>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</si>
  <si>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</si>
  <si>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КУЛЬТУРА И КИНЕМАТОГРАФИЯ</t>
  </si>
  <si>
    <t>0800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</si>
  <si>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</si>
  <si>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</si>
  <si>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</si>
  <si>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</si>
  <si>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</si>
  <si>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</si>
  <si>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</si>
  <si>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</si>
  <si>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</si>
  <si>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</si>
  <si>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</si>
  <si>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</si>
  <si>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</si>
  <si>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</si>
  <si>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</si>
  <si>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</si>
  <si>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</si>
  <si>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</si>
  <si>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</si>
  <si>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</si>
  <si>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</si>
  <si>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</si>
  <si>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</si>
  <si>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</si>
  <si>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</si>
  <si>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512 99 00</t>
  </si>
  <si>
    <t>9.1..2</t>
  </si>
  <si>
    <t>Создание условий для развития на территории муниципального образования массового спорта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</si>
  <si>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</si>
  <si>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</si>
  <si>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</si>
  <si>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</si>
  <si>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</si>
  <si>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</si>
  <si>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</si>
  <si>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</si>
  <si>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</si>
  <si>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>457 02 00</t>
  </si>
  <si>
    <t>Приложение 3</t>
  </si>
  <si>
    <t>Код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</si>
  <si>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</si>
  <si>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</si>
  <si>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</si>
  <si>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</si>
  <si>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</si>
  <si>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</si>
  <si>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</si>
  <si>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</si>
  <si>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</si>
  <si>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</si>
  <si>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</si>
  <si>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</si>
  <si>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</si>
  <si>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</si>
  <si>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Приложение 4</t>
  </si>
  <si>
    <t>ПЕРЕЧЕНЬ</t>
  </si>
  <si>
    <t>ГЛАВНЫХ АДМИНИСТРАТОРОВ ДОХОДОВ</t>
  </si>
  <si>
    <t>БЮДЖЕТА МУНИЦИПАЛЬНОГО ОБРАЗОВАНИЯ ГОРОД ПУШКИН,</t>
  </si>
  <si>
    <t>КОТОРЫМИ ЯВЛЯЮТСЯ ОРГАНЫ МЕСТНОГО САМОУПРАВЛЕНИЯ</t>
  </si>
  <si>
    <t>Код бюджетной классификации Российской Федерации</t>
  </si>
  <si>
    <t>Наименование главного администратора доходов  бюджета муниципального образования</t>
  </si>
  <si>
    <t>главного администратора доходов</t>
  </si>
  <si>
    <t>доходов местного бюджета</t>
  </si>
  <si>
    <t xml:space="preserve"> 1 16 23030 03 0000 140</t>
  </si>
  <si>
    <t>1 17 01030 03 0000 180</t>
  </si>
  <si>
    <t>1 17 05030 03 0100 180</t>
  </si>
  <si>
    <t>2 02 03024 03 0100 151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</si>
  <si>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</si>
  <si>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</si>
  <si>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2 02 03024 03 0300 151</t>
  </si>
  <si>
    <t>2 02 03027 03 0100 151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</si>
  <si>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</si>
  <si>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2 02 03027 03 0200 151</t>
  </si>
  <si>
    <t xml:space="preserve">Субвенции бюджетам внутригородских муниципальных образований Санкт-Петербурга  на  вознаграждение, причитающееся приемному родителю
</t>
  </si>
  <si>
    <t>986 2 08 03000 03 0000 180</t>
  </si>
  <si>
    <t>7.1.3.</t>
  </si>
  <si>
    <t>440 99 00</t>
  </si>
  <si>
    <t>092 02 00</t>
  </si>
  <si>
    <t>092 03 00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</si>
  <si>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</si>
  <si>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</si>
  <si>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</si>
  <si>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</si>
  <si>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Организация и финансирование проведения оплачиваемых общественных работ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</si>
  <si>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</si>
  <si>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Приложение 5</t>
  </si>
  <si>
    <t>ГЛАВНЫХ АДМИНИСТРАТОРОВ ИСТОЧНИКОВ ФИНАНСИРОВАНИЯ ДЕФИЦИТА БЮДЖЕТА МУНИЦИПАЛЬНОГО ОБРЗОВАНИЯ ГОРОД ПУШКИН</t>
  </si>
  <si>
    <t>Код главы</t>
  </si>
  <si>
    <t>код группы, подгруппы, статьи и вида источников</t>
  </si>
  <si>
    <t>местная администрация муниципального образования город Пушкин</t>
  </si>
  <si>
    <t xml:space="preserve"> 01 05 00 00 00 0000 000</t>
  </si>
  <si>
    <t xml:space="preserve"> 01 05 00 00 00 0000 500</t>
  </si>
  <si>
    <t xml:space="preserve"> 01 05 02 01 03 0000 510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</si>
  <si>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</si>
  <si>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01 05 00 00 00 0000 600</t>
  </si>
  <si>
    <t xml:space="preserve"> 01 05 02 01 03 0000 610</t>
  </si>
  <si>
    <t xml:space="preserve">Субсидия муниципальному бюджетному учреждению «Культурно-досуговый центр «София» </t>
  </si>
  <si>
    <t>3.2.</t>
  </si>
  <si>
    <t>3.2.1.</t>
  </si>
  <si>
    <t>Дорожное хозяйство (дорожные фонды)</t>
  </si>
  <si>
    <t>0409</t>
  </si>
  <si>
    <t>Субсидия муниципальному бюджетному учреждению  "Спортивно-культурный центр имени А.А. Алехина"</t>
  </si>
  <si>
    <t>Муниципальная целевая программа по участию в деятельности по профилактике наркомании в Санкт-Петербурге</t>
  </si>
  <si>
    <t>6.1.6.</t>
  </si>
  <si>
    <t xml:space="preserve">Опубликование муниципальных правовых актов, иной информации 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</si>
  <si>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</si>
  <si>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6.2.1.</t>
  </si>
  <si>
    <t>6.3.2.</t>
  </si>
  <si>
    <t>6.3.3.</t>
  </si>
  <si>
    <t>6.3.4.</t>
  </si>
  <si>
    <t>6.3.5.</t>
  </si>
  <si>
    <t>6.3.6.</t>
  </si>
  <si>
    <t>630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</si>
  <si>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</si>
  <si>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>000 01 00 00 00 00 0000 000</t>
  </si>
  <si>
    <t>000  01 05 00 00 00 0000 000</t>
  </si>
  <si>
    <t>000  01 05 00 00 00 0000 600</t>
  </si>
  <si>
    <t>000  1 05 01000 00 0000 110</t>
  </si>
  <si>
    <t>000 1 06 00000 00 0000 000</t>
  </si>
  <si>
    <t>000 1 06 01000 00 0000 110</t>
  </si>
  <si>
    <t>000 1 09 04000 00 0000 110</t>
  </si>
  <si>
    <t>000 2 02 03000 00 0000 151</t>
  </si>
  <si>
    <t>000 2 02 03024 03 0000 151</t>
  </si>
  <si>
    <t>000 2 08 00000 00 0000 180</t>
  </si>
  <si>
    <t>МЕСТНАЯ АДМИНИСТРАЦИЯ                     МО Г. ПУШКИНА</t>
  </si>
  <si>
    <t>1.1.1.1.</t>
  </si>
  <si>
    <t>1.2.1.1.</t>
  </si>
  <si>
    <t>1.2.1.2.</t>
  </si>
  <si>
    <t>870</t>
  </si>
  <si>
    <t>Резервные средства</t>
  </si>
  <si>
    <t>244</t>
  </si>
  <si>
    <t>Взносы</t>
  </si>
  <si>
    <t>795 06 00</t>
  </si>
  <si>
    <t>795 07 00</t>
  </si>
  <si>
    <t>315 01 02</t>
  </si>
  <si>
    <t>Субсидии бюджетным учреждениям на финансовое обеспечение муниципального задания на оказание муниципальных услуг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</si>
  <si>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</si>
  <si>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</si>
  <si>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</si>
  <si>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</si>
  <si>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</si>
  <si>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</si>
  <si>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1.2.1.3.</t>
  </si>
  <si>
    <t>1.2.1.4.</t>
  </si>
  <si>
    <t>1.2.1.5.</t>
  </si>
  <si>
    <t>1.2.1.6.</t>
  </si>
  <si>
    <t>1.3.2.1.1</t>
  </si>
  <si>
    <t>1.3.2.1.2.</t>
  </si>
  <si>
    <t>1.3.2.1.3.</t>
  </si>
  <si>
    <t>1.3.2.1.4.</t>
  </si>
  <si>
    <t>1.3.2.1.5.</t>
  </si>
  <si>
    <t>1.3.2.1.6.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</si>
  <si>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2012 года)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</si>
  <si>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2012 года)                 </t>
  </si>
  <si>
    <t>Единый налог на вмененный доход для отдельных видов деятельности (за налоговые периоды, истекшие до 1 января 2012 года)</t>
  </si>
  <si>
    <t>000 1 13 02000 00 0000 130</t>
  </si>
  <si>
    <t>867 1 13 02993 03 0000 130</t>
  </si>
  <si>
    <t>867 1 13 02993 03 0100 130</t>
  </si>
  <si>
    <t>510 01 00</t>
  </si>
  <si>
    <t>510 02 00</t>
  </si>
  <si>
    <t>440 01 00</t>
  </si>
  <si>
    <t>440 02 00</t>
  </si>
  <si>
    <t>487 01 00</t>
  </si>
  <si>
    <t>НАЛОГОВЫЕ И НЕНАЛОГОВЫЕ ДОХОДЫ -  ИТОГО</t>
  </si>
  <si>
    <t>НАЛОГОВЫЕ ДОХОДЫ  -  ИТОГО</t>
  </si>
  <si>
    <t>НЕНАЛОГОВЫЕ ДОХОДЫ  -   ИТОГО</t>
  </si>
  <si>
    <t xml:space="preserve">БЕЗВОЗМЕЗДНЫЕ ПОСТУПЛЕНИЯ   -  ИТОГО   </t>
  </si>
  <si>
    <t>добавили 180,0 на обслуживание сайта</t>
  </si>
  <si>
    <t>убрали 180,0 на обслуживание сайта</t>
  </si>
  <si>
    <t>Организация и проведение досуговых мероприятий для населения муниципального образования</t>
  </si>
  <si>
    <t>986 1 16 23032 03 0000 140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</si>
  <si>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</si>
  <si>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000 1 05 02010 02 0000 110</t>
  </si>
  <si>
    <t>000 2 02 01999 03 0000 151</t>
  </si>
  <si>
    <t>000 1 17 05030 03 0000 180</t>
  </si>
  <si>
    <t>000 1 17 01030 03 0000 180</t>
  </si>
  <si>
    <t>852</t>
  </si>
  <si>
    <t>ПОКАЗАТЕЛИ ИСТОЧНИКОВ ФИНАНСИРОВАНИЯ ДЕФИЦИТА БЮДЖЕТА МУНИЦИПАЛЬНОГО ОБРАЗОВАНИЯ ГОРОД ПУШКИН НА 2013 ГОД ПО КОДАМ КЛАССИФИКАЦИИ ИСТОЧНИКОВ ФИНАНСИРОВАНИЯ ДЕФИЦИТОВ БЮДЖЕТОВ</t>
  </si>
  <si>
    <t>ПОКАЗАТЕЛИ ИСТОЧНИКОВ ФИНАНСИРОВАНИЯ ДЕФИЦИТА БЮДЖЕТА МУНИЦИПАЛЬНОГО ОБРАЗОВАНИЯ ГОРОД ПУШКИН НА 2013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</si>
  <si>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830 1 11 05011 02 0100 120  </t>
  </si>
  <si>
    <t>Приложение 7</t>
  </si>
  <si>
    <t>Приложение 8</t>
  </si>
  <si>
    <t>Приложение 6</t>
  </si>
  <si>
    <t>Общеэкономические вопросы</t>
  </si>
  <si>
    <t>0401</t>
  </si>
  <si>
    <t>3.1.2.</t>
  </si>
  <si>
    <t>3.3.</t>
  </si>
  <si>
    <t>3.3.1.</t>
  </si>
  <si>
    <t>от 27 июня 2013 г. № 22</t>
  </si>
  <si>
    <t>ПОКАЗАТЕЛИ  ДОХОДОВ БЮДЖЕТА МУНИЦИПАЛЬНОГО ОБРАЗОВАНИЯ ГОРОД ПУШКИН                                                                                  НА 2013 ГОД ПО КОДАМ КЛАССИФИКАЦИИ ДОХОДОВ БЮДЖЕТОВ</t>
  </si>
  <si>
    <t xml:space="preserve"> ПОКАЗАТЕЛИ ДОХОДОВ БЮДЖЕТА МУНИЦИПАЛЬНОГО ОБРАЗОВАНИЯ ГОРОД ПУШКИН                                                                         НА 2013 ГОД ПО КОДАМ ВИДОВ ДОХОДОВ, ПОДВИДОВ ДОХОДОВ, КЛАССИФИКАЦИИ ОПЕРАЦИЙ СЕКТОРА ГОСУДАРСТВЕННОГО УПРАВЛЕНИЯ, ОТНОСЯЩИХСЯ К ДОХОДОМ БЮДЖЕТА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</si>
  <si>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</si>
  <si>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</si>
  <si>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</si>
  <si>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</si>
  <si>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ПОКАЗАТЕЛИ РАСХОДОВ БЮДЖЕТА МУНИЦИПАЛЬНОГО ОБРАЗОВАНИЯ ГОРОД ПУШКИН                               НА 2013 ГОД ПО РАЗДЕЛАМ И ПОДРАЗДЕЛАМ КЛАССИФИКАЦИИ РАСХОДОВ БЮДЖЕТА</t>
  </si>
  <si>
    <t>II</t>
  </si>
  <si>
    <t>9.</t>
  </si>
  <si>
    <t>10.</t>
  </si>
  <si>
    <t>ПОКАЗАТЕЛИ РАСХОДОВ БЮДЖЕТА МУНИЦИПАЛЬНОГО ОБРАЗОВАНИЯ ГОРОД ПУШКИН                                                  НА 2013 ГОД ПО ВЕДОМСТВЕННОЙ СТРУКТУРЕ РАСХОДОВ</t>
  </si>
  <si>
    <t>Уборка водных акваторий, не включенных в адресные программы, утвержденные органами государственной власти Санкт-Петербурга</t>
  </si>
  <si>
    <t>Местная администрация муниципального образования город Пушкин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</si>
  <si>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уборке и санитарной очистке территории в соответствии с адресными программами, утверждаемыми администрациями районов 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</si>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</sst>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35" borderId="10" xfId="0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vertical="justify"/>
    </xf>
    <xf numFmtId="164" fontId="3" fillId="35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35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36" borderId="0" xfId="5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vertical="justify" wrapText="1"/>
    </xf>
    <xf numFmtId="0" fontId="3" fillId="36" borderId="10" xfId="0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justify" wrapText="1"/>
    </xf>
    <xf numFmtId="164" fontId="2" fillId="0" borderId="0" xfId="0" applyNumberFormat="1" applyFont="1" applyBorder="1" applyAlignment="1">
      <alignment vertical="justify"/>
    </xf>
    <xf numFmtId="0" fontId="9" fillId="0" borderId="0" xfId="0" applyFont="1" applyAlignment="1">
      <alignment horizontal="center" vertical="justify" wrapText="1"/>
    </xf>
    <xf numFmtId="0" fontId="50" fillId="0" borderId="0" xfId="0" applyFont="1" applyAlignment="1">
      <alignment vertical="justify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73B5~1\AppData\Local\Temp\&#1062;&#1045;&#1051;&#1045;&#1042;&#1067;&#1045;%20&#1055;&#1056;&#1054;&#1043;&#1056;&#1040;&#1052;&#1052;&#1067;\&#1055;&#1056;&#1054;&#1045;&#1050;&#1058;%20&#1055;&#1056;&#1054;&#1043;&#1056;&#1040;&#1052;&#105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Р.3 ст.3.2 Дороги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Бюджзаявка"/>
      <sheetName val="эфективность"/>
      <sheetName val="вопросы мсу"/>
    </sheetNames>
    <sheetDataSet>
      <sheetData sheetId="0">
        <row r="14">
          <cell r="C14">
            <v>200</v>
          </cell>
        </row>
      </sheetData>
      <sheetData sheetId="1">
        <row r="14">
          <cell r="C14">
            <v>760</v>
          </cell>
        </row>
      </sheetData>
      <sheetData sheetId="2">
        <row r="9">
          <cell r="C9">
            <v>100</v>
          </cell>
        </row>
        <row r="12">
          <cell r="C12">
            <v>500</v>
          </cell>
        </row>
        <row r="15">
          <cell r="C15">
            <v>200</v>
          </cell>
        </row>
      </sheetData>
      <sheetData sheetId="3">
        <row r="11">
          <cell r="D11">
            <v>275</v>
          </cell>
        </row>
      </sheetData>
      <sheetData sheetId="4">
        <row r="7">
          <cell r="D7">
            <v>3000</v>
          </cell>
        </row>
      </sheetData>
      <sheetData sheetId="5">
        <row r="28">
          <cell r="E28">
            <v>500</v>
          </cell>
        </row>
        <row r="30">
          <cell r="E30">
            <v>500</v>
          </cell>
        </row>
        <row r="31">
          <cell r="E31">
            <v>250</v>
          </cell>
        </row>
        <row r="32">
          <cell r="E32">
            <v>1000</v>
          </cell>
        </row>
        <row r="33">
          <cell r="E33">
            <v>100</v>
          </cell>
        </row>
      </sheetData>
      <sheetData sheetId="6">
        <row r="6">
          <cell r="D6">
            <v>215</v>
          </cell>
        </row>
      </sheetData>
      <sheetData sheetId="7">
        <row r="21">
          <cell r="D21">
            <v>1240</v>
          </cell>
        </row>
      </sheetData>
      <sheetData sheetId="9">
        <row r="12">
          <cell r="D12">
            <v>300</v>
          </cell>
        </row>
      </sheetData>
      <sheetData sheetId="10">
        <row r="14">
          <cell r="D14">
            <v>300</v>
          </cell>
        </row>
      </sheetData>
      <sheetData sheetId="11">
        <row r="12">
          <cell r="D12">
            <v>200</v>
          </cell>
        </row>
      </sheetData>
      <sheetData sheetId="12">
        <row r="10">
          <cell r="D10">
            <v>200</v>
          </cell>
        </row>
      </sheetData>
      <sheetData sheetId="14">
        <row r="84">
          <cell r="E84">
            <v>5540</v>
          </cell>
        </row>
      </sheetData>
      <sheetData sheetId="15">
        <row r="18">
          <cell r="D18">
            <v>1200</v>
          </cell>
        </row>
      </sheetData>
      <sheetData sheetId="16">
        <row r="10">
          <cell r="C10">
            <v>9117.6</v>
          </cell>
        </row>
        <row r="12">
          <cell r="C12">
            <v>2381.1</v>
          </cell>
        </row>
        <row r="15">
          <cell r="C15">
            <v>3983.9</v>
          </cell>
        </row>
      </sheetData>
      <sheetData sheetId="18">
        <row r="15">
          <cell r="D15">
            <v>1550</v>
          </cell>
        </row>
      </sheetData>
      <sheetData sheetId="20">
        <row r="16">
          <cell r="D1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Normal="75" zoomScaleSheetLayoutView="100" zoomScalePageLayoutView="0" workbookViewId="0" topLeftCell="A4">
      <selection activeCell="F11" sqref="F11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0.625" style="103" customWidth="1"/>
  </cols>
  <sheetData>
    <row r="1" spans="4:5" ht="12.75">
      <c r="D1" s="2" t="s">
        <v>0</v>
      </c>
      <c r="E1" s="102"/>
    </row>
    <row r="2" spans="3:5" ht="12.75">
      <c r="C2" s="3"/>
      <c r="D2" s="2" t="s">
        <v>1</v>
      </c>
      <c r="E2" s="102"/>
    </row>
    <row r="3" spans="3:5" ht="12.75">
      <c r="C3" s="3"/>
      <c r="D3" s="2" t="s">
        <v>446</v>
      </c>
      <c r="E3" s="102"/>
    </row>
    <row r="4" spans="3:5" ht="15.75" customHeight="1">
      <c r="C4" s="3"/>
      <c r="D4" s="2"/>
      <c r="E4" s="102"/>
    </row>
    <row r="5" spans="3:5" ht="13.5" customHeight="1">
      <c r="C5" s="3"/>
      <c r="D5" s="2"/>
      <c r="E5" s="102"/>
    </row>
    <row r="6" spans="1:4" ht="25.5" customHeight="1">
      <c r="A6" s="119" t="s">
        <v>447</v>
      </c>
      <c r="B6" s="119"/>
      <c r="C6" s="119"/>
      <c r="D6" s="119"/>
    </row>
    <row r="7" spans="3:5" ht="11.25" customHeight="1">
      <c r="C7" s="3"/>
      <c r="D7" s="5" t="s">
        <v>2</v>
      </c>
      <c r="E7" s="104"/>
    </row>
    <row r="8" spans="1:5" ht="27.75" customHeight="1">
      <c r="A8" s="6" t="s">
        <v>3</v>
      </c>
      <c r="B8" s="7" t="s">
        <v>4</v>
      </c>
      <c r="C8" s="6" t="s">
        <v>5</v>
      </c>
      <c r="D8" s="8" t="s">
        <v>6</v>
      </c>
      <c r="E8" s="98"/>
    </row>
    <row r="9" spans="1:5" s="12" customFormat="1" ht="12.75">
      <c r="A9" s="9">
        <v>1</v>
      </c>
      <c r="B9" s="10">
        <v>2</v>
      </c>
      <c r="C9" s="9">
        <v>3</v>
      </c>
      <c r="D9" s="11">
        <v>4</v>
      </c>
      <c r="E9" s="99"/>
    </row>
    <row r="10" spans="1:5" ht="21.75" customHeight="1">
      <c r="A10" s="13"/>
      <c r="B10" s="14"/>
      <c r="C10" s="15" t="s">
        <v>7</v>
      </c>
      <c r="D10" s="16">
        <f>D13+D16+D21+D23+D25+D32+D29+D18</f>
        <v>180100</v>
      </c>
      <c r="E10" s="105"/>
    </row>
    <row r="11" spans="1:5" ht="21.75" customHeight="1">
      <c r="A11" s="6"/>
      <c r="B11" s="17"/>
      <c r="C11" s="18" t="s">
        <v>421</v>
      </c>
      <c r="D11" s="19">
        <f>D12+D20</f>
        <v>110928.6</v>
      </c>
      <c r="E11" s="105"/>
    </row>
    <row r="12" spans="1:5" ht="21.75" customHeight="1">
      <c r="A12" s="6"/>
      <c r="B12" s="17"/>
      <c r="C12" s="18" t="s">
        <v>422</v>
      </c>
      <c r="D12" s="19">
        <f>D14+D15+D16+D18</f>
        <v>61983.6</v>
      </c>
      <c r="E12" s="105"/>
    </row>
    <row r="13" spans="1:5" ht="15.75" customHeight="1">
      <c r="A13" s="6" t="s">
        <v>8</v>
      </c>
      <c r="B13" s="17" t="s">
        <v>9</v>
      </c>
      <c r="C13" s="18" t="s">
        <v>10</v>
      </c>
      <c r="D13" s="19">
        <f>D14+D15</f>
        <v>46433.1</v>
      </c>
      <c r="E13" s="100"/>
    </row>
    <row r="14" spans="1:5" ht="25.5">
      <c r="A14" s="6" t="s">
        <v>11</v>
      </c>
      <c r="B14" s="17" t="s">
        <v>375</v>
      </c>
      <c r="C14" s="18" t="s">
        <v>12</v>
      </c>
      <c r="D14" s="20">
        <v>32382.1</v>
      </c>
      <c r="E14" s="100"/>
    </row>
    <row r="15" spans="1:5" ht="25.5">
      <c r="A15" s="6" t="s">
        <v>26</v>
      </c>
      <c r="B15" s="17" t="s">
        <v>430</v>
      </c>
      <c r="C15" s="18" t="s">
        <v>28</v>
      </c>
      <c r="D15" s="20">
        <v>14051</v>
      </c>
      <c r="E15" s="100"/>
    </row>
    <row r="16" spans="1:5" ht="15.75" customHeight="1">
      <c r="A16" s="6" t="s">
        <v>31</v>
      </c>
      <c r="B16" s="17" t="s">
        <v>376</v>
      </c>
      <c r="C16" s="18" t="s">
        <v>32</v>
      </c>
      <c r="D16" s="19">
        <f>D17</f>
        <v>15550</v>
      </c>
      <c r="E16" s="100"/>
    </row>
    <row r="17" spans="1:5" ht="12.75">
      <c r="A17" s="6" t="s">
        <v>33</v>
      </c>
      <c r="B17" s="17" t="s">
        <v>377</v>
      </c>
      <c r="C17" s="18" t="s">
        <v>34</v>
      </c>
      <c r="D17" s="20">
        <f>15550</f>
        <v>15550</v>
      </c>
      <c r="E17" s="100"/>
    </row>
    <row r="18" spans="1:5" ht="40.5" customHeight="1">
      <c r="A18" s="6" t="s">
        <v>38</v>
      </c>
      <c r="B18" s="17" t="s">
        <v>39</v>
      </c>
      <c r="C18" s="18" t="s">
        <v>40</v>
      </c>
      <c r="D18" s="19">
        <f>D19</f>
        <v>0.5</v>
      </c>
      <c r="E18" s="101"/>
    </row>
    <row r="19" spans="1:5" ht="16.5" customHeight="1">
      <c r="A19" s="6" t="s">
        <v>41</v>
      </c>
      <c r="B19" s="17" t="s">
        <v>378</v>
      </c>
      <c r="C19" s="18" t="s">
        <v>42</v>
      </c>
      <c r="D19" s="20">
        <f>0.5</f>
        <v>0.5</v>
      </c>
      <c r="E19" s="101"/>
    </row>
    <row r="20" spans="1:5" ht="27" customHeight="1">
      <c r="A20" s="9"/>
      <c r="B20" s="21"/>
      <c r="C20" s="118" t="s">
        <v>423</v>
      </c>
      <c r="D20" s="19">
        <f>D21+D23+D25+D29</f>
        <v>48945</v>
      </c>
      <c r="E20" s="101"/>
    </row>
    <row r="21" spans="1:5" ht="39.75" customHeight="1">
      <c r="A21" s="6" t="s">
        <v>46</v>
      </c>
      <c r="B21" s="17" t="s">
        <v>47</v>
      </c>
      <c r="C21" s="18" t="s">
        <v>48</v>
      </c>
      <c r="D21" s="19">
        <f>D22</f>
        <v>38850</v>
      </c>
      <c r="E21" s="100"/>
    </row>
    <row r="22" spans="1:5" ht="63.75">
      <c r="A22" s="6" t="s">
        <v>49</v>
      </c>
      <c r="B22" s="17" t="s">
        <v>50</v>
      </c>
      <c r="C22" s="18" t="s">
        <v>51</v>
      </c>
      <c r="D22" s="20">
        <f>38850</f>
        <v>38850</v>
      </c>
      <c r="E22" s="100"/>
    </row>
    <row r="23" spans="1:5" ht="25.5">
      <c r="A23" s="6" t="s">
        <v>57</v>
      </c>
      <c r="B23" s="17" t="s">
        <v>58</v>
      </c>
      <c r="C23" s="18" t="s">
        <v>59</v>
      </c>
      <c r="D23" s="19">
        <f>D24</f>
        <v>2850</v>
      </c>
      <c r="E23" s="100"/>
    </row>
    <row r="24" spans="1:5" ht="25.5">
      <c r="A24" s="6" t="s">
        <v>60</v>
      </c>
      <c r="B24" s="17" t="s">
        <v>413</v>
      </c>
      <c r="C24" s="18" t="s">
        <v>61</v>
      </c>
      <c r="D24" s="20">
        <f>2850</f>
        <v>2850</v>
      </c>
      <c r="E24" s="100"/>
    </row>
    <row r="25" spans="1:5" ht="12.75">
      <c r="A25" s="6" t="s">
        <v>66</v>
      </c>
      <c r="B25" s="17" t="s">
        <v>67</v>
      </c>
      <c r="C25" s="18" t="s">
        <v>68</v>
      </c>
      <c r="D25" s="19">
        <f>D26+D27+D28</f>
        <v>7245</v>
      </c>
      <c r="E25" s="100"/>
    </row>
    <row r="26" spans="1:5" ht="63.75">
      <c r="A26" s="25" t="s">
        <v>69</v>
      </c>
      <c r="B26" s="17" t="s">
        <v>70</v>
      </c>
      <c r="C26" s="18" t="s">
        <v>71</v>
      </c>
      <c r="D26" s="20">
        <v>480</v>
      </c>
      <c r="E26" s="100"/>
    </row>
    <row r="27" spans="1:5" ht="25.5">
      <c r="A27" s="6" t="s">
        <v>72</v>
      </c>
      <c r="B27" s="17" t="s">
        <v>74</v>
      </c>
      <c r="C27" s="18" t="s">
        <v>75</v>
      </c>
      <c r="D27" s="20">
        <f>1300</f>
        <v>1300</v>
      </c>
      <c r="E27" s="100"/>
    </row>
    <row r="28" spans="1:5" ht="63.75">
      <c r="A28" s="6" t="s">
        <v>73</v>
      </c>
      <c r="B28" s="17" t="s">
        <v>78</v>
      </c>
      <c r="C28" s="18" t="s">
        <v>79</v>
      </c>
      <c r="D28" s="20">
        <f>5465</f>
        <v>5465</v>
      </c>
      <c r="E28" s="100"/>
    </row>
    <row r="29" spans="1:5" ht="16.5" customHeight="1">
      <c r="A29" s="6" t="s">
        <v>88</v>
      </c>
      <c r="B29" s="17" t="s">
        <v>89</v>
      </c>
      <c r="C29" s="18" t="s">
        <v>90</v>
      </c>
      <c r="D29" s="19">
        <f>D30+D31</f>
        <v>0</v>
      </c>
      <c r="E29" s="100"/>
    </row>
    <row r="30" spans="1:5" ht="38.25">
      <c r="A30" s="6" t="s">
        <v>91</v>
      </c>
      <c r="B30" s="17" t="s">
        <v>433</v>
      </c>
      <c r="C30" s="18" t="s">
        <v>93</v>
      </c>
      <c r="D30" s="20">
        <v>0</v>
      </c>
      <c r="E30" s="100"/>
    </row>
    <row r="31" spans="1:5" ht="38.25" customHeight="1">
      <c r="A31" s="6" t="s">
        <v>94</v>
      </c>
      <c r="B31" s="17" t="s">
        <v>432</v>
      </c>
      <c r="C31" s="18" t="s">
        <v>96</v>
      </c>
      <c r="D31" s="20">
        <f>0</f>
        <v>0</v>
      </c>
      <c r="E31" s="100"/>
    </row>
    <row r="32" spans="1:5" ht="19.5" customHeight="1">
      <c r="A32" s="6" t="s">
        <v>99</v>
      </c>
      <c r="B32" s="17" t="s">
        <v>100</v>
      </c>
      <c r="C32" s="18" t="s">
        <v>424</v>
      </c>
      <c r="D32" s="19">
        <f>D33+D34+D35</f>
        <v>69171.4</v>
      </c>
      <c r="E32" s="100"/>
    </row>
    <row r="33" spans="1:5" ht="38.25">
      <c r="A33" s="6" t="s">
        <v>101</v>
      </c>
      <c r="B33" s="17" t="s">
        <v>431</v>
      </c>
      <c r="C33" s="18" t="s">
        <v>103</v>
      </c>
      <c r="D33" s="20">
        <v>0</v>
      </c>
      <c r="E33" s="100"/>
    </row>
    <row r="34" spans="1:5" ht="25.5">
      <c r="A34" s="6" t="s">
        <v>104</v>
      </c>
      <c r="B34" s="17" t="s">
        <v>379</v>
      </c>
      <c r="C34" s="18" t="s">
        <v>105</v>
      </c>
      <c r="D34" s="20">
        <f>69171.4</f>
        <v>69171.4</v>
      </c>
      <c r="E34" s="100"/>
    </row>
    <row r="35" spans="1:4" ht="63.75">
      <c r="A35" s="6" t="s">
        <v>124</v>
      </c>
      <c r="B35" s="17" t="s">
        <v>381</v>
      </c>
      <c r="C35" s="18" t="s">
        <v>125</v>
      </c>
      <c r="D35" s="27">
        <v>0</v>
      </c>
    </row>
    <row r="36" spans="3:5" ht="12.75">
      <c r="C36"/>
      <c r="D36" s="28"/>
      <c r="E36" s="106"/>
    </row>
    <row r="37" spans="3:5" ht="12.75">
      <c r="C37"/>
      <c r="D37" s="28"/>
      <c r="E37" s="106"/>
    </row>
    <row r="38" spans="3:5" ht="12.75">
      <c r="C38"/>
      <c r="D38" s="28"/>
      <c r="E38" s="106"/>
    </row>
    <row r="39" spans="3:5" ht="12.75">
      <c r="C39"/>
      <c r="D39" s="28"/>
      <c r="E39" s="106"/>
    </row>
    <row r="40" spans="3:5" ht="12.75">
      <c r="C40"/>
      <c r="D40" s="28"/>
      <c r="E40" s="106"/>
    </row>
    <row r="41" spans="3:5" ht="12.75">
      <c r="C41"/>
      <c r="D41" s="28"/>
      <c r="E41" s="106"/>
    </row>
    <row r="42" spans="3:4" ht="12.75">
      <c r="C42"/>
      <c r="D42" s="28"/>
    </row>
    <row r="43" spans="3:4" ht="12.75">
      <c r="C43"/>
      <c r="D43" s="28"/>
    </row>
  </sheetData>
  <sheetProtection/>
  <mergeCells count="1">
    <mergeCell ref="A6:D6"/>
  </mergeCells>
  <printOptions/>
  <pageMargins left="0.72" right="0.73" top="0.52" bottom="0.5118110236220472" header="0.4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Normal="75" zoomScaleSheetLayoutView="100" zoomScalePageLayoutView="0" workbookViewId="0" topLeftCell="A58">
      <selection activeCell="C63" sqref="C63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0.625" style="103" customWidth="1"/>
  </cols>
  <sheetData>
    <row r="1" spans="4:5" ht="12.75">
      <c r="D1" s="2" t="s">
        <v>128</v>
      </c>
      <c r="E1" s="102"/>
    </row>
    <row r="2" spans="3:5" ht="12.75">
      <c r="C2" s="3"/>
      <c r="D2" s="2" t="s">
        <v>1</v>
      </c>
      <c r="E2" s="102"/>
    </row>
    <row r="3" spans="3:5" ht="12.75">
      <c r="C3" s="3"/>
      <c r="D3" s="2" t="s">
        <v>446</v>
      </c>
      <c r="E3" s="102"/>
    </row>
    <row r="4" spans="3:5" ht="15.75" customHeight="1">
      <c r="C4" s="3"/>
      <c r="D4" s="2"/>
      <c r="E4" s="102"/>
    </row>
    <row r="5" spans="3:5" ht="13.5" customHeight="1">
      <c r="C5" s="3"/>
      <c r="D5" s="2"/>
      <c r="E5" s="102"/>
    </row>
    <row r="6" spans="1:4" ht="37.5" customHeight="1">
      <c r="A6" s="119" t="s">
        <v>448</v>
      </c>
      <c r="B6" s="119"/>
      <c r="C6" s="119"/>
      <c r="D6" s="119"/>
    </row>
    <row r="7" spans="3:5" ht="11.25" customHeight="1">
      <c r="C7" s="3"/>
      <c r="D7" s="5" t="s">
        <v>2</v>
      </c>
      <c r="E7" s="104"/>
    </row>
    <row r="8" spans="1:5" ht="27.75" customHeight="1">
      <c r="A8" s="6" t="s">
        <v>3</v>
      </c>
      <c r="B8" s="7" t="s">
        <v>4</v>
      </c>
      <c r="C8" s="6" t="s">
        <v>5</v>
      </c>
      <c r="D8" s="8" t="s">
        <v>6</v>
      </c>
      <c r="E8" s="98"/>
    </row>
    <row r="9" spans="1:5" s="12" customFormat="1" ht="12.75">
      <c r="A9" s="9">
        <v>1</v>
      </c>
      <c r="B9" s="10">
        <v>2</v>
      </c>
      <c r="C9" s="9">
        <v>3</v>
      </c>
      <c r="D9" s="11">
        <v>4</v>
      </c>
      <c r="E9" s="99"/>
    </row>
    <row r="10" spans="1:5" ht="21.75" customHeight="1">
      <c r="A10" s="13"/>
      <c r="B10" s="14"/>
      <c r="C10" s="15" t="s">
        <v>7</v>
      </c>
      <c r="D10" s="16">
        <f>D13+D22+D29+D33+D37+D52+D48+D25</f>
        <v>180100</v>
      </c>
      <c r="E10" s="105"/>
    </row>
    <row r="11" spans="1:5" ht="21.75" customHeight="1">
      <c r="A11" s="6"/>
      <c r="B11" s="17"/>
      <c r="C11" s="18" t="s">
        <v>421</v>
      </c>
      <c r="D11" s="19">
        <f>D12+D28</f>
        <v>110928.6</v>
      </c>
      <c r="E11" s="105"/>
    </row>
    <row r="12" spans="1:5" ht="21.75" customHeight="1">
      <c r="A12" s="6"/>
      <c r="B12" s="17"/>
      <c r="C12" s="18" t="s">
        <v>422</v>
      </c>
      <c r="D12" s="19">
        <f>D14+D20+D21+D22+D25</f>
        <v>61983.6</v>
      </c>
      <c r="E12" s="105"/>
    </row>
    <row r="13" spans="1:5" ht="15.75" customHeight="1">
      <c r="A13" s="6" t="s">
        <v>8</v>
      </c>
      <c r="B13" s="17" t="s">
        <v>9</v>
      </c>
      <c r="C13" s="18" t="s">
        <v>10</v>
      </c>
      <c r="D13" s="19">
        <f>D14+D20+D21</f>
        <v>46433.1</v>
      </c>
      <c r="E13" s="100"/>
    </row>
    <row r="14" spans="1:5" ht="25.5">
      <c r="A14" s="6" t="s">
        <v>11</v>
      </c>
      <c r="B14" s="17" t="s">
        <v>375</v>
      </c>
      <c r="C14" s="18" t="s">
        <v>12</v>
      </c>
      <c r="D14" s="20">
        <f>SUM(D15:D19)</f>
        <v>32382.1</v>
      </c>
      <c r="E14" s="100"/>
    </row>
    <row r="15" spans="1:5" ht="25.5">
      <c r="A15" s="9" t="s">
        <v>13</v>
      </c>
      <c r="B15" s="21" t="s">
        <v>14</v>
      </c>
      <c r="C15" s="22" t="s">
        <v>15</v>
      </c>
      <c r="D15" s="23">
        <v>25371</v>
      </c>
      <c r="E15" s="101"/>
    </row>
    <row r="16" spans="1:5" ht="38.25">
      <c r="A16" s="9" t="s">
        <v>16</v>
      </c>
      <c r="B16" s="21" t="s">
        <v>17</v>
      </c>
      <c r="C16" s="22" t="s">
        <v>410</v>
      </c>
      <c r="D16" s="23">
        <v>0.5</v>
      </c>
      <c r="E16" s="101"/>
    </row>
    <row r="17" spans="1:6" ht="38.25">
      <c r="A17" s="9" t="s">
        <v>18</v>
      </c>
      <c r="B17" s="21" t="s">
        <v>19</v>
      </c>
      <c r="C17" s="22" t="s">
        <v>20</v>
      </c>
      <c r="D17" s="23">
        <v>4560</v>
      </c>
      <c r="E17" s="101"/>
      <c r="F17" s="50"/>
    </row>
    <row r="18" spans="1:5" ht="51">
      <c r="A18" s="9" t="s">
        <v>21</v>
      </c>
      <c r="B18" s="21" t="s">
        <v>22</v>
      </c>
      <c r="C18" s="22" t="s">
        <v>411</v>
      </c>
      <c r="D18" s="23">
        <v>0.6</v>
      </c>
      <c r="E18" s="101"/>
    </row>
    <row r="19" spans="1:5" ht="25.5">
      <c r="A19" s="9" t="s">
        <v>23</v>
      </c>
      <c r="B19" s="21" t="s">
        <v>24</v>
      </c>
      <c r="C19" s="22" t="s">
        <v>25</v>
      </c>
      <c r="D19" s="23">
        <v>2450</v>
      </c>
      <c r="E19" s="101"/>
    </row>
    <row r="20" spans="1:5" ht="25.5">
      <c r="A20" s="6" t="s">
        <v>26</v>
      </c>
      <c r="B20" s="17" t="s">
        <v>27</v>
      </c>
      <c r="C20" s="18" t="s">
        <v>28</v>
      </c>
      <c r="D20" s="20">
        <v>14050</v>
      </c>
      <c r="E20" s="100"/>
    </row>
    <row r="21" spans="1:5" ht="38.25">
      <c r="A21" s="6" t="s">
        <v>29</v>
      </c>
      <c r="B21" s="17" t="s">
        <v>30</v>
      </c>
      <c r="C21" s="18" t="s">
        <v>412</v>
      </c>
      <c r="D21" s="20">
        <v>1</v>
      </c>
      <c r="E21" s="100"/>
    </row>
    <row r="22" spans="1:5" ht="15.75" customHeight="1">
      <c r="A22" s="6" t="s">
        <v>31</v>
      </c>
      <c r="B22" s="17" t="s">
        <v>376</v>
      </c>
      <c r="C22" s="18" t="s">
        <v>32</v>
      </c>
      <c r="D22" s="19">
        <f>D23</f>
        <v>15550</v>
      </c>
      <c r="E22" s="100"/>
    </row>
    <row r="23" spans="1:5" ht="12.75">
      <c r="A23" s="6" t="s">
        <v>33</v>
      </c>
      <c r="B23" s="17" t="s">
        <v>377</v>
      </c>
      <c r="C23" s="18" t="s">
        <v>34</v>
      </c>
      <c r="D23" s="20">
        <f>D24</f>
        <v>15550</v>
      </c>
      <c r="E23" s="100"/>
    </row>
    <row r="24" spans="1:5" ht="67.5" customHeight="1">
      <c r="A24" s="9" t="s">
        <v>35</v>
      </c>
      <c r="B24" s="21" t="s">
        <v>36</v>
      </c>
      <c r="C24" s="22" t="s">
        <v>37</v>
      </c>
      <c r="D24" s="23">
        <v>15550</v>
      </c>
      <c r="E24" s="101"/>
    </row>
    <row r="25" spans="1:5" ht="40.5" customHeight="1">
      <c r="A25" s="6" t="s">
        <v>38</v>
      </c>
      <c r="B25" s="17" t="s">
        <v>39</v>
      </c>
      <c r="C25" s="18" t="s">
        <v>40</v>
      </c>
      <c r="D25" s="19">
        <f>D26</f>
        <v>0.5</v>
      </c>
      <c r="E25" s="101"/>
    </row>
    <row r="26" spans="1:5" ht="16.5" customHeight="1">
      <c r="A26" s="6" t="s">
        <v>41</v>
      </c>
      <c r="B26" s="17" t="s">
        <v>378</v>
      </c>
      <c r="C26" s="18" t="s">
        <v>42</v>
      </c>
      <c r="D26" s="20">
        <f>D27</f>
        <v>0.5</v>
      </c>
      <c r="E26" s="101"/>
    </row>
    <row r="27" spans="1:5" ht="41.25" customHeight="1">
      <c r="A27" s="9" t="s">
        <v>43</v>
      </c>
      <c r="B27" s="21" t="s">
        <v>44</v>
      </c>
      <c r="C27" s="22" t="s">
        <v>45</v>
      </c>
      <c r="D27" s="23">
        <v>0.5</v>
      </c>
      <c r="E27" s="101"/>
    </row>
    <row r="28" spans="1:5" ht="27" customHeight="1">
      <c r="A28" s="9"/>
      <c r="B28" s="21"/>
      <c r="C28" s="118" t="s">
        <v>423</v>
      </c>
      <c r="D28" s="19">
        <f>D29+D33+D37+D48</f>
        <v>48945</v>
      </c>
      <c r="E28" s="101"/>
    </row>
    <row r="29" spans="1:5" ht="39.75" customHeight="1">
      <c r="A29" s="6" t="s">
        <v>46</v>
      </c>
      <c r="B29" s="17" t="s">
        <v>47</v>
      </c>
      <c r="C29" s="18" t="s">
        <v>48</v>
      </c>
      <c r="D29" s="19">
        <f>D30</f>
        <v>38850</v>
      </c>
      <c r="E29" s="100"/>
    </row>
    <row r="30" spans="1:5" ht="63.75">
      <c r="A30" s="6" t="s">
        <v>49</v>
      </c>
      <c r="B30" s="17" t="s">
        <v>50</v>
      </c>
      <c r="C30" s="18" t="s">
        <v>51</v>
      </c>
      <c r="D30" s="20">
        <f>D31</f>
        <v>38850</v>
      </c>
      <c r="E30" s="100"/>
    </row>
    <row r="31" spans="1:5" ht="76.5">
      <c r="A31" s="9" t="s">
        <v>52</v>
      </c>
      <c r="B31" s="21" t="s">
        <v>53</v>
      </c>
      <c r="C31" s="22" t="s">
        <v>54</v>
      </c>
      <c r="D31" s="24">
        <f>D32</f>
        <v>38850</v>
      </c>
      <c r="E31" s="101"/>
    </row>
    <row r="32" spans="1:5" ht="51">
      <c r="A32" s="9" t="s">
        <v>55</v>
      </c>
      <c r="B32" s="21" t="s">
        <v>437</v>
      </c>
      <c r="C32" s="22" t="s">
        <v>56</v>
      </c>
      <c r="D32" s="24">
        <v>38850</v>
      </c>
      <c r="E32" s="101"/>
    </row>
    <row r="33" spans="1:5" ht="25.5">
      <c r="A33" s="6" t="s">
        <v>57</v>
      </c>
      <c r="B33" s="17" t="s">
        <v>58</v>
      </c>
      <c r="C33" s="18" t="s">
        <v>59</v>
      </c>
      <c r="D33" s="19">
        <f>D34</f>
        <v>2850</v>
      </c>
      <c r="E33" s="100"/>
    </row>
    <row r="34" spans="1:5" ht="25.5">
      <c r="A34" s="6" t="s">
        <v>60</v>
      </c>
      <c r="B34" s="17" t="s">
        <v>413</v>
      </c>
      <c r="C34" s="18" t="s">
        <v>61</v>
      </c>
      <c r="D34" s="20">
        <f>D35</f>
        <v>2850</v>
      </c>
      <c r="E34" s="100"/>
    </row>
    <row r="35" spans="1:5" ht="76.5">
      <c r="A35" s="9" t="s">
        <v>62</v>
      </c>
      <c r="B35" s="21" t="s">
        <v>414</v>
      </c>
      <c r="C35" s="22" t="s">
        <v>63</v>
      </c>
      <c r="D35" s="23">
        <f>D36</f>
        <v>2850</v>
      </c>
      <c r="E35" s="101"/>
    </row>
    <row r="36" spans="1:5" ht="63.75">
      <c r="A36" s="9" t="s">
        <v>64</v>
      </c>
      <c r="B36" s="21" t="s">
        <v>415</v>
      </c>
      <c r="C36" s="22" t="s">
        <v>65</v>
      </c>
      <c r="D36" s="23">
        <v>2850</v>
      </c>
      <c r="E36" s="101"/>
    </row>
    <row r="37" spans="1:5" ht="12.75">
      <c r="A37" s="6" t="s">
        <v>66</v>
      </c>
      <c r="B37" s="17" t="s">
        <v>67</v>
      </c>
      <c r="C37" s="18" t="s">
        <v>68</v>
      </c>
      <c r="D37" s="19">
        <f>D38+D39+D41</f>
        <v>7245</v>
      </c>
      <c r="E37" s="100"/>
    </row>
    <row r="38" spans="1:5" ht="63.75">
      <c r="A38" s="25" t="s">
        <v>69</v>
      </c>
      <c r="B38" s="17" t="s">
        <v>70</v>
      </c>
      <c r="C38" s="18" t="s">
        <v>71</v>
      </c>
      <c r="D38" s="20">
        <v>480</v>
      </c>
      <c r="E38" s="100"/>
    </row>
    <row r="39" spans="1:5" ht="25.5">
      <c r="A39" s="6" t="s">
        <v>72</v>
      </c>
      <c r="B39" s="17" t="s">
        <v>74</v>
      </c>
      <c r="C39" s="18" t="s">
        <v>75</v>
      </c>
      <c r="D39" s="20">
        <f>D40</f>
        <v>1300</v>
      </c>
      <c r="E39" s="100"/>
    </row>
    <row r="40" spans="1:5" ht="84" customHeight="1">
      <c r="A40" s="9" t="s">
        <v>364</v>
      </c>
      <c r="B40" s="21" t="s">
        <v>428</v>
      </c>
      <c r="C40" s="22" t="s">
        <v>429</v>
      </c>
      <c r="D40" s="23">
        <v>1300</v>
      </c>
      <c r="E40" s="101"/>
    </row>
    <row r="41" spans="1:5" ht="63.75">
      <c r="A41" s="6" t="s">
        <v>73</v>
      </c>
      <c r="B41" s="17" t="s">
        <v>78</v>
      </c>
      <c r="C41" s="18" t="s">
        <v>79</v>
      </c>
      <c r="D41" s="20">
        <f>SUM(D42:D47)</f>
        <v>5465</v>
      </c>
      <c r="E41" s="100"/>
    </row>
    <row r="42" spans="1:5" ht="51">
      <c r="A42" s="113" t="s">
        <v>76</v>
      </c>
      <c r="B42" s="21" t="s">
        <v>80</v>
      </c>
      <c r="C42" s="22" t="s">
        <v>81</v>
      </c>
      <c r="D42" s="23">
        <v>3950</v>
      </c>
      <c r="E42" s="101"/>
    </row>
    <row r="43" spans="1:5" ht="51">
      <c r="A43" s="9" t="s">
        <v>365</v>
      </c>
      <c r="B43" s="21" t="s">
        <v>82</v>
      </c>
      <c r="C43" s="22" t="s">
        <v>81</v>
      </c>
      <c r="D43" s="23">
        <v>750</v>
      </c>
      <c r="E43" s="101"/>
    </row>
    <row r="44" spans="1:5" ht="51">
      <c r="A44" s="9" t="s">
        <v>366</v>
      </c>
      <c r="B44" s="21" t="s">
        <v>83</v>
      </c>
      <c r="C44" s="22" t="s">
        <v>81</v>
      </c>
      <c r="D44" s="23">
        <v>55</v>
      </c>
      <c r="E44" s="101"/>
    </row>
    <row r="45" spans="1:5" ht="51">
      <c r="A45" s="9" t="s">
        <v>367</v>
      </c>
      <c r="B45" s="21" t="s">
        <v>84</v>
      </c>
      <c r="C45" s="22" t="s">
        <v>81</v>
      </c>
      <c r="D45" s="23">
        <v>55</v>
      </c>
      <c r="E45" s="101"/>
    </row>
    <row r="46" spans="1:5" ht="51">
      <c r="A46" s="9" t="s">
        <v>368</v>
      </c>
      <c r="B46" s="21" t="s">
        <v>85</v>
      </c>
      <c r="C46" s="22" t="s">
        <v>81</v>
      </c>
      <c r="D46" s="23">
        <v>600</v>
      </c>
      <c r="E46" s="101"/>
    </row>
    <row r="47" spans="1:5" ht="51">
      <c r="A47" s="9" t="s">
        <v>369</v>
      </c>
      <c r="B47" s="21" t="s">
        <v>86</v>
      </c>
      <c r="C47" s="22" t="s">
        <v>87</v>
      </c>
      <c r="D47" s="23">
        <v>55</v>
      </c>
      <c r="E47" s="101"/>
    </row>
    <row r="48" spans="1:5" ht="16.5" customHeight="1">
      <c r="A48" s="6" t="s">
        <v>88</v>
      </c>
      <c r="B48" s="17" t="s">
        <v>89</v>
      </c>
      <c r="C48" s="18" t="s">
        <v>90</v>
      </c>
      <c r="D48" s="19">
        <f>D49+D50</f>
        <v>0</v>
      </c>
      <c r="E48" s="100"/>
    </row>
    <row r="49" spans="1:5" ht="38.25">
      <c r="A49" s="6" t="s">
        <v>91</v>
      </c>
      <c r="B49" s="17" t="s">
        <v>92</v>
      </c>
      <c r="C49" s="18" t="s">
        <v>93</v>
      </c>
      <c r="D49" s="20">
        <v>0</v>
      </c>
      <c r="E49" s="100"/>
    </row>
    <row r="50" spans="1:5" ht="38.25" customHeight="1">
      <c r="A50" s="6" t="s">
        <v>94</v>
      </c>
      <c r="B50" s="17" t="s">
        <v>95</v>
      </c>
      <c r="C50" s="18" t="s">
        <v>96</v>
      </c>
      <c r="D50" s="20">
        <f>D51</f>
        <v>0</v>
      </c>
      <c r="E50" s="100"/>
    </row>
    <row r="51" spans="1:5" ht="27" customHeight="1">
      <c r="A51" s="9"/>
      <c r="B51" s="21" t="s">
        <v>97</v>
      </c>
      <c r="C51" s="22" t="s">
        <v>98</v>
      </c>
      <c r="D51" s="26">
        <v>0</v>
      </c>
      <c r="E51" s="100"/>
    </row>
    <row r="52" spans="1:5" ht="19.5" customHeight="1">
      <c r="A52" s="6" t="s">
        <v>99</v>
      </c>
      <c r="B52" s="17" t="s">
        <v>100</v>
      </c>
      <c r="C52" s="18" t="s">
        <v>424</v>
      </c>
      <c r="D52" s="19">
        <f>D53+D54+D62</f>
        <v>69171.40000000001</v>
      </c>
      <c r="E52" s="100"/>
    </row>
    <row r="53" spans="1:5" ht="38.25">
      <c r="A53" s="6" t="s">
        <v>101</v>
      </c>
      <c r="B53" s="17" t="s">
        <v>102</v>
      </c>
      <c r="C53" s="18" t="s">
        <v>103</v>
      </c>
      <c r="D53" s="20">
        <v>0</v>
      </c>
      <c r="E53" s="100"/>
    </row>
    <row r="54" spans="1:5" ht="25.5">
      <c r="A54" s="6" t="s">
        <v>104</v>
      </c>
      <c r="B54" s="17" t="s">
        <v>379</v>
      </c>
      <c r="C54" s="18" t="s">
        <v>105</v>
      </c>
      <c r="D54" s="20">
        <f>D55+D59</f>
        <v>69171.40000000001</v>
      </c>
      <c r="E54" s="100"/>
    </row>
    <row r="55" spans="1:5" ht="51">
      <c r="A55" s="6" t="s">
        <v>106</v>
      </c>
      <c r="B55" s="17" t="s">
        <v>380</v>
      </c>
      <c r="C55" s="18" t="s">
        <v>107</v>
      </c>
      <c r="D55" s="27">
        <f>D56+D57+D58</f>
        <v>57672.700000000004</v>
      </c>
      <c r="E55" s="100"/>
    </row>
    <row r="56" spans="1:5" ht="63.75">
      <c r="A56" s="9" t="s">
        <v>108</v>
      </c>
      <c r="B56" s="17" t="s">
        <v>109</v>
      </c>
      <c r="C56" s="22" t="s">
        <v>110</v>
      </c>
      <c r="D56" s="27">
        <v>3983.9</v>
      </c>
      <c r="E56" s="100"/>
    </row>
    <row r="57" spans="1:5" ht="89.25">
      <c r="A57" s="9" t="s">
        <v>111</v>
      </c>
      <c r="B57" s="17" t="s">
        <v>112</v>
      </c>
      <c r="C57" s="22" t="s">
        <v>449</v>
      </c>
      <c r="D57" s="27">
        <v>5</v>
      </c>
      <c r="E57" s="100"/>
    </row>
    <row r="58" spans="1:5" ht="63.75">
      <c r="A58" s="9" t="s">
        <v>113</v>
      </c>
      <c r="B58" s="17" t="s">
        <v>114</v>
      </c>
      <c r="C58" s="22" t="s">
        <v>450</v>
      </c>
      <c r="D58" s="27">
        <v>53683.8</v>
      </c>
      <c r="E58" s="100"/>
    </row>
    <row r="59" spans="1:5" ht="68.25" customHeight="1">
      <c r="A59" s="6" t="s">
        <v>115</v>
      </c>
      <c r="B59" s="17" t="s">
        <v>116</v>
      </c>
      <c r="C59" s="18" t="s">
        <v>117</v>
      </c>
      <c r="D59" s="27">
        <f>D60+D61</f>
        <v>11498.7</v>
      </c>
      <c r="E59" s="100"/>
    </row>
    <row r="60" spans="1:5" ht="54" customHeight="1">
      <c r="A60" s="9" t="s">
        <v>118</v>
      </c>
      <c r="B60" s="21" t="s">
        <v>119</v>
      </c>
      <c r="C60" s="22" t="s">
        <v>120</v>
      </c>
      <c r="D60" s="23">
        <v>9117.6</v>
      </c>
      <c r="E60" s="101"/>
    </row>
    <row r="61" spans="1:5" ht="45" customHeight="1">
      <c r="A61" s="9" t="s">
        <v>121</v>
      </c>
      <c r="B61" s="21" t="s">
        <v>122</v>
      </c>
      <c r="C61" s="22" t="s">
        <v>123</v>
      </c>
      <c r="D61" s="23">
        <v>2381.1</v>
      </c>
      <c r="E61" s="101"/>
    </row>
    <row r="62" spans="1:4" ht="63.75">
      <c r="A62" s="6" t="s">
        <v>124</v>
      </c>
      <c r="B62" s="17" t="s">
        <v>381</v>
      </c>
      <c r="C62" s="18" t="s">
        <v>451</v>
      </c>
      <c r="D62" s="27">
        <f>D63</f>
        <v>0</v>
      </c>
    </row>
    <row r="63" spans="1:5" ht="127.5">
      <c r="A63" s="9" t="s">
        <v>126</v>
      </c>
      <c r="B63" s="21" t="s">
        <v>332</v>
      </c>
      <c r="C63" s="22" t="s">
        <v>452</v>
      </c>
      <c r="D63" s="23">
        <f>3.7-120+116.3</f>
        <v>0</v>
      </c>
      <c r="E63" s="106"/>
    </row>
    <row r="64" spans="3:5" ht="12.75">
      <c r="C64"/>
      <c r="D64" s="28"/>
      <c r="E64" s="106"/>
    </row>
    <row r="65" spans="3:5" ht="12.75">
      <c r="C65"/>
      <c r="D65" s="28"/>
      <c r="E65" s="106"/>
    </row>
    <row r="66" spans="3:5" ht="12.75">
      <c r="C66"/>
      <c r="D66" s="28"/>
      <c r="E66" s="106"/>
    </row>
    <row r="67" spans="3:5" ht="12.75">
      <c r="C67"/>
      <c r="D67" s="28"/>
      <c r="E67" s="106"/>
    </row>
    <row r="68" spans="3:5" ht="12.75">
      <c r="C68"/>
      <c r="D68" s="28"/>
      <c r="E68" s="106"/>
    </row>
    <row r="69" spans="3:5" ht="12.75">
      <c r="C69"/>
      <c r="D69" s="28"/>
      <c r="E69" s="106"/>
    </row>
    <row r="70" spans="3:4" ht="12.75">
      <c r="C70"/>
      <c r="D70" s="28"/>
    </row>
    <row r="71" spans="3:4" ht="12.75">
      <c r="C71"/>
      <c r="D71" s="28"/>
    </row>
  </sheetData>
  <sheetProtection/>
  <mergeCells count="1">
    <mergeCell ref="A6:D6"/>
  </mergeCells>
  <printOptions/>
  <pageMargins left="0.72" right="0.73" top="0.52" bottom="0.5118110236220472" header="0.4" footer="0.5118110236220472"/>
  <pageSetup horizontalDpi="600" verticalDpi="600" orientation="portrait" paperSize="9" scale="89" r:id="rId1"/>
  <rowBreaks count="2" manualBreakCount="2">
    <brk id="30" max="3" man="1"/>
    <brk id="4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view="pageBreakPreview" zoomScaleSheetLayoutView="100" zoomScalePageLayoutView="0" workbookViewId="0" topLeftCell="A22">
      <selection activeCell="A36" sqref="A36"/>
    </sheetView>
  </sheetViews>
  <sheetFormatPr defaultColWidth="9.00390625" defaultRowHeight="12.75"/>
  <cols>
    <col min="1" max="1" width="7.375" style="12" customWidth="1"/>
    <col min="2" max="2" width="44.125" style="1" customWidth="1"/>
    <col min="3" max="3" width="13.875" style="12" customWidth="1"/>
    <col min="4" max="4" width="14.125" style="0" customWidth="1"/>
    <col min="5" max="5" width="2.375" style="0" hidden="1" customWidth="1"/>
    <col min="6" max="6" width="0.12890625" style="0" customWidth="1"/>
    <col min="7" max="7" width="16.625" style="0" customWidth="1"/>
  </cols>
  <sheetData>
    <row r="1" spans="1:7" ht="15.75" customHeight="1">
      <c r="A1" s="29"/>
      <c r="B1" s="116"/>
      <c r="C1" s="31"/>
      <c r="D1" s="32"/>
      <c r="E1" s="32"/>
      <c r="F1" s="33"/>
      <c r="G1" s="2" t="s">
        <v>296</v>
      </c>
    </row>
    <row r="2" spans="1:7" ht="12.75">
      <c r="A2" s="34"/>
      <c r="B2" s="30"/>
      <c r="C2" s="31"/>
      <c r="D2" s="32"/>
      <c r="E2" s="32"/>
      <c r="F2" s="33"/>
      <c r="G2" s="2" t="s">
        <v>1</v>
      </c>
    </row>
    <row r="3" spans="1:7" ht="12.75">
      <c r="A3" s="34"/>
      <c r="B3" s="30"/>
      <c r="C3" s="31"/>
      <c r="D3" s="32"/>
      <c r="E3" s="32"/>
      <c r="F3" s="33"/>
      <c r="G3" s="2" t="s">
        <v>446</v>
      </c>
    </row>
    <row r="4" spans="1:7" ht="12.75" customHeight="1">
      <c r="A4" s="35"/>
      <c r="B4" s="36"/>
      <c r="C4" s="31"/>
      <c r="D4" s="32"/>
      <c r="E4" s="32"/>
      <c r="F4" s="33"/>
      <c r="G4" s="2"/>
    </row>
    <row r="5" spans="1:7" ht="29.25" customHeight="1">
      <c r="A5" s="120" t="s">
        <v>453</v>
      </c>
      <c r="B5" s="120"/>
      <c r="C5" s="120"/>
      <c r="D5" s="120"/>
      <c r="E5" s="120"/>
      <c r="F5" s="120"/>
      <c r="G5" s="120"/>
    </row>
    <row r="6" spans="1:7" ht="12.75">
      <c r="A6" s="34"/>
      <c r="B6" s="37"/>
      <c r="C6" s="34"/>
      <c r="D6" s="38"/>
      <c r="E6" s="38"/>
      <c r="F6" s="38"/>
      <c r="G6" s="2" t="s">
        <v>2</v>
      </c>
    </row>
    <row r="7" spans="1:8" ht="27" customHeight="1">
      <c r="A7" s="40" t="s">
        <v>3</v>
      </c>
      <c r="B7" s="39" t="s">
        <v>129</v>
      </c>
      <c r="C7" s="40" t="s">
        <v>130</v>
      </c>
      <c r="D7" s="40" t="s">
        <v>131</v>
      </c>
      <c r="E7" s="40" t="s">
        <v>132</v>
      </c>
      <c r="F7" s="40" t="s">
        <v>133</v>
      </c>
      <c r="G7" s="40" t="s">
        <v>134</v>
      </c>
      <c r="H7" s="41"/>
    </row>
    <row r="8" spans="1:7" ht="18.75" customHeight="1">
      <c r="A8" s="42"/>
      <c r="B8" s="43" t="s">
        <v>135</v>
      </c>
      <c r="C8" s="44"/>
      <c r="D8" s="44"/>
      <c r="E8" s="44"/>
      <c r="F8" s="44"/>
      <c r="G8" s="45">
        <f>G9+G13</f>
        <v>190300</v>
      </c>
    </row>
    <row r="9" spans="1:10" ht="21.75" customHeight="1">
      <c r="A9" s="46" t="s">
        <v>136</v>
      </c>
      <c r="B9" s="47" t="s">
        <v>137</v>
      </c>
      <c r="C9" s="48">
        <v>894</v>
      </c>
      <c r="D9" s="48"/>
      <c r="E9" s="48"/>
      <c r="F9" s="48"/>
      <c r="G9" s="49">
        <f>G10</f>
        <v>7309.999999999998</v>
      </c>
      <c r="J9" s="50"/>
    </row>
    <row r="10" spans="1:10" ht="22.5" customHeight="1">
      <c r="A10" s="51" t="s">
        <v>8</v>
      </c>
      <c r="B10" s="52" t="s">
        <v>138</v>
      </c>
      <c r="C10" s="53">
        <v>894</v>
      </c>
      <c r="D10" s="54" t="s">
        <v>139</v>
      </c>
      <c r="E10" s="55"/>
      <c r="F10" s="55"/>
      <c r="G10" s="56">
        <f>G11+G12</f>
        <v>7309.999999999998</v>
      </c>
      <c r="J10" s="50"/>
    </row>
    <row r="11" spans="1:7" ht="42.75" customHeight="1">
      <c r="A11" s="57" t="s">
        <v>11</v>
      </c>
      <c r="B11" s="39" t="s">
        <v>140</v>
      </c>
      <c r="C11" s="40">
        <v>894</v>
      </c>
      <c r="D11" s="58" t="s">
        <v>141</v>
      </c>
      <c r="E11" s="59"/>
      <c r="F11" s="59"/>
      <c r="G11" s="60">
        <f>'РАСХОДЫ пр.4'!G12</f>
        <v>1010.4</v>
      </c>
    </row>
    <row r="12" spans="1:7" ht="55.5" customHeight="1">
      <c r="A12" s="57" t="s">
        <v>26</v>
      </c>
      <c r="B12" s="39" t="s">
        <v>144</v>
      </c>
      <c r="C12" s="40">
        <v>894</v>
      </c>
      <c r="D12" s="58" t="s">
        <v>145</v>
      </c>
      <c r="E12" s="59"/>
      <c r="F12" s="59"/>
      <c r="G12" s="60">
        <f>'РАСХОДЫ пр.4'!G15</f>
        <v>6299.5999999999985</v>
      </c>
    </row>
    <row r="13" spans="1:7" ht="25.5" customHeight="1">
      <c r="A13" s="46" t="s">
        <v>454</v>
      </c>
      <c r="B13" s="47" t="s">
        <v>382</v>
      </c>
      <c r="C13" s="48">
        <v>986</v>
      </c>
      <c r="D13" s="67"/>
      <c r="E13" s="68"/>
      <c r="F13" s="68"/>
      <c r="G13" s="49">
        <f>G14+G18+G20+G24+G26+G28+G30+G32+G34+G36</f>
        <v>182990</v>
      </c>
    </row>
    <row r="14" spans="1:7" ht="22.5" customHeight="1">
      <c r="A14" s="51" t="s">
        <v>8</v>
      </c>
      <c r="B14" s="52" t="s">
        <v>138</v>
      </c>
      <c r="C14" s="53">
        <v>986</v>
      </c>
      <c r="D14" s="54" t="s">
        <v>139</v>
      </c>
      <c r="E14" s="55"/>
      <c r="F14" s="55"/>
      <c r="G14" s="70">
        <f>G15+G16+G17</f>
        <v>14157.1</v>
      </c>
    </row>
    <row r="15" spans="1:7" ht="54.75" customHeight="1">
      <c r="A15" s="57" t="s">
        <v>29</v>
      </c>
      <c r="B15" s="39" t="s">
        <v>155</v>
      </c>
      <c r="C15" s="40">
        <v>986</v>
      </c>
      <c r="D15" s="58" t="s">
        <v>156</v>
      </c>
      <c r="E15" s="59"/>
      <c r="F15" s="59"/>
      <c r="G15" s="60">
        <f>'РАСХОДЫ пр.4'!G29</f>
        <v>12897.1</v>
      </c>
    </row>
    <row r="16" spans="1:7" ht="15.75" customHeight="1">
      <c r="A16" s="57" t="s">
        <v>170</v>
      </c>
      <c r="B16" s="39" t="s">
        <v>171</v>
      </c>
      <c r="C16" s="40">
        <v>986</v>
      </c>
      <c r="D16" s="58" t="s">
        <v>172</v>
      </c>
      <c r="E16" s="59"/>
      <c r="F16" s="59"/>
      <c r="G16" s="60">
        <f>'РАСХОДЫ пр.4'!G42</f>
        <v>30</v>
      </c>
    </row>
    <row r="17" spans="1:7" ht="21.75" customHeight="1">
      <c r="A17" s="57" t="s">
        <v>176</v>
      </c>
      <c r="B17" s="39" t="s">
        <v>177</v>
      </c>
      <c r="C17" s="40">
        <v>986</v>
      </c>
      <c r="D17" s="58" t="s">
        <v>178</v>
      </c>
      <c r="E17" s="59"/>
      <c r="F17" s="59"/>
      <c r="G17" s="60">
        <f>'РАСХОДЫ пр.4'!G45</f>
        <v>1230</v>
      </c>
    </row>
    <row r="18" spans="1:7" ht="41.25" customHeight="1">
      <c r="A18" s="51" t="s">
        <v>31</v>
      </c>
      <c r="B18" s="52" t="s">
        <v>190</v>
      </c>
      <c r="C18" s="53">
        <v>986</v>
      </c>
      <c r="D18" s="54" t="s">
        <v>191</v>
      </c>
      <c r="E18" s="55"/>
      <c r="F18" s="55"/>
      <c r="G18" s="56">
        <f>G19</f>
        <v>800</v>
      </c>
    </row>
    <row r="19" spans="1:7" ht="40.5" customHeight="1">
      <c r="A19" s="61" t="s">
        <v>33</v>
      </c>
      <c r="B19" s="39" t="s">
        <v>192</v>
      </c>
      <c r="C19" s="40">
        <v>986</v>
      </c>
      <c r="D19" s="58" t="s">
        <v>193</v>
      </c>
      <c r="E19" s="59"/>
      <c r="F19" s="59"/>
      <c r="G19" s="60">
        <f>'РАСХОДЫ пр.4'!G54</f>
        <v>800</v>
      </c>
    </row>
    <row r="20" spans="1:7" ht="27" customHeight="1">
      <c r="A20" s="51" t="s">
        <v>38</v>
      </c>
      <c r="B20" s="52" t="s">
        <v>202</v>
      </c>
      <c r="C20" s="53">
        <v>986</v>
      </c>
      <c r="D20" s="54" t="s">
        <v>203</v>
      </c>
      <c r="E20" s="55"/>
      <c r="F20" s="55"/>
      <c r="G20" s="56">
        <f>G23+G22+G21</f>
        <v>3710</v>
      </c>
    </row>
    <row r="21" spans="1:7" ht="27" customHeight="1">
      <c r="A21" s="61" t="s">
        <v>41</v>
      </c>
      <c r="B21" s="109" t="s">
        <v>441</v>
      </c>
      <c r="C21" s="110">
        <v>986</v>
      </c>
      <c r="D21" s="111" t="s">
        <v>442</v>
      </c>
      <c r="E21" s="112"/>
      <c r="F21" s="112"/>
      <c r="G21" s="60">
        <f>'РАСХОДЫ пр.4'!G63</f>
        <v>435</v>
      </c>
    </row>
    <row r="22" spans="1:7" ht="21" customHeight="1">
      <c r="A22" s="61" t="s">
        <v>355</v>
      </c>
      <c r="B22" s="109" t="s">
        <v>357</v>
      </c>
      <c r="C22" s="110">
        <v>986</v>
      </c>
      <c r="D22" s="111" t="s">
        <v>358</v>
      </c>
      <c r="E22" s="112"/>
      <c r="F22" s="112"/>
      <c r="G22" s="60">
        <f>'РАСХОДЫ пр.4'!G68</f>
        <v>3000</v>
      </c>
    </row>
    <row r="23" spans="1:7" ht="25.5">
      <c r="A23" s="61" t="s">
        <v>444</v>
      </c>
      <c r="B23" s="39" t="s">
        <v>204</v>
      </c>
      <c r="C23" s="40">
        <v>986</v>
      </c>
      <c r="D23" s="58" t="s">
        <v>205</v>
      </c>
      <c r="E23" s="59"/>
      <c r="F23" s="59"/>
      <c r="G23" s="60">
        <f>'РАСХОДЫ пр.4'!G71</f>
        <v>275</v>
      </c>
    </row>
    <row r="24" spans="1:7" ht="33" customHeight="1">
      <c r="A24" s="51" t="s">
        <v>46</v>
      </c>
      <c r="B24" s="52" t="s">
        <v>208</v>
      </c>
      <c r="C24" s="53">
        <v>986</v>
      </c>
      <c r="D24" s="54" t="s">
        <v>209</v>
      </c>
      <c r="E24" s="55"/>
      <c r="F24" s="55"/>
      <c r="G24" s="56">
        <f>G25</f>
        <v>100463.8</v>
      </c>
    </row>
    <row r="25" spans="1:7" ht="19.5" customHeight="1">
      <c r="A25" s="61" t="s">
        <v>49</v>
      </c>
      <c r="B25" s="39" t="s">
        <v>210</v>
      </c>
      <c r="C25" s="40">
        <v>986</v>
      </c>
      <c r="D25" s="58" t="s">
        <v>211</v>
      </c>
      <c r="E25" s="59"/>
      <c r="F25" s="59"/>
      <c r="G25" s="60">
        <f>'РАСХОДЫ пр.4'!G74</f>
        <v>100463.8</v>
      </c>
    </row>
    <row r="26" spans="1:7" ht="24" customHeight="1">
      <c r="A26" s="51" t="s">
        <v>57</v>
      </c>
      <c r="B26" s="52" t="s">
        <v>233</v>
      </c>
      <c r="C26" s="53">
        <v>986</v>
      </c>
      <c r="D26" s="54" t="s">
        <v>234</v>
      </c>
      <c r="E26" s="55"/>
      <c r="F26" s="55"/>
      <c r="G26" s="56">
        <f>G27</f>
        <v>215</v>
      </c>
    </row>
    <row r="27" spans="1:7" ht="25.5">
      <c r="A27" s="77" t="s">
        <v>60</v>
      </c>
      <c r="B27" s="39" t="s">
        <v>235</v>
      </c>
      <c r="C27" s="63">
        <v>986</v>
      </c>
      <c r="D27" s="64" t="s">
        <v>236</v>
      </c>
      <c r="E27" s="65"/>
      <c r="F27" s="65"/>
      <c r="G27" s="66">
        <f>'РАСХОДЫ пр.4'!G94</f>
        <v>215</v>
      </c>
    </row>
    <row r="28" spans="1:7" ht="30.75" customHeight="1">
      <c r="A28" s="51" t="s">
        <v>66</v>
      </c>
      <c r="B28" s="52" t="s">
        <v>240</v>
      </c>
      <c r="C28" s="53">
        <v>986</v>
      </c>
      <c r="D28" s="54" t="s">
        <v>241</v>
      </c>
      <c r="E28" s="55"/>
      <c r="F28" s="55"/>
      <c r="G28" s="56">
        <f>G29</f>
        <v>3999.2</v>
      </c>
    </row>
    <row r="29" spans="1:7" ht="12.75">
      <c r="A29" s="61" t="s">
        <v>69</v>
      </c>
      <c r="B29" s="39" t="s">
        <v>242</v>
      </c>
      <c r="C29" s="40">
        <v>986</v>
      </c>
      <c r="D29" s="58" t="s">
        <v>243</v>
      </c>
      <c r="E29" s="59"/>
      <c r="F29" s="59"/>
      <c r="G29" s="60">
        <f>'РАСХОДЫ пр.4'!G98</f>
        <v>3999.2</v>
      </c>
    </row>
    <row r="30" spans="1:7" ht="20.25" customHeight="1">
      <c r="A30" s="51" t="s">
        <v>88</v>
      </c>
      <c r="B30" s="52" t="s">
        <v>256</v>
      </c>
      <c r="C30" s="53">
        <v>986</v>
      </c>
      <c r="D30" s="54" t="s">
        <v>257</v>
      </c>
      <c r="E30" s="55"/>
      <c r="F30" s="55"/>
      <c r="G30" s="56">
        <f>G31</f>
        <v>29836.1</v>
      </c>
    </row>
    <row r="31" spans="1:7" ht="12.75">
      <c r="A31" s="61" t="s">
        <v>91</v>
      </c>
      <c r="B31" s="39" t="s">
        <v>258</v>
      </c>
      <c r="C31" s="40">
        <v>986</v>
      </c>
      <c r="D31" s="58" t="s">
        <v>259</v>
      </c>
      <c r="E31" s="59"/>
      <c r="F31" s="59"/>
      <c r="G31" s="60">
        <f>'РАСХОДЫ пр.4'!G113</f>
        <v>29836.1</v>
      </c>
    </row>
    <row r="32" spans="1:7" ht="21" customHeight="1">
      <c r="A32" s="79" t="s">
        <v>99</v>
      </c>
      <c r="B32" s="52" t="s">
        <v>265</v>
      </c>
      <c r="C32" s="53">
        <v>986</v>
      </c>
      <c r="D32" s="55">
        <v>1000</v>
      </c>
      <c r="E32" s="55"/>
      <c r="F32" s="55"/>
      <c r="G32" s="56">
        <f>G33</f>
        <v>15482.6</v>
      </c>
    </row>
    <row r="33" spans="1:7" ht="12.75">
      <c r="A33" s="80" t="s">
        <v>101</v>
      </c>
      <c r="B33" s="39" t="s">
        <v>266</v>
      </c>
      <c r="C33" s="40">
        <v>986</v>
      </c>
      <c r="D33" s="59" t="s">
        <v>267</v>
      </c>
      <c r="E33" s="59"/>
      <c r="F33" s="59"/>
      <c r="G33" s="60">
        <f>'РАСХОДЫ пр.4'!G121</f>
        <v>15482.6</v>
      </c>
    </row>
    <row r="34" spans="1:7" ht="20.25" customHeight="1">
      <c r="A34" s="51" t="s">
        <v>455</v>
      </c>
      <c r="B34" s="52" t="s">
        <v>277</v>
      </c>
      <c r="C34" s="53">
        <v>986</v>
      </c>
      <c r="D34" s="54" t="s">
        <v>278</v>
      </c>
      <c r="E34" s="55"/>
      <c r="F34" s="55"/>
      <c r="G34" s="56">
        <f>G35</f>
        <v>12146.2</v>
      </c>
    </row>
    <row r="35" spans="1:7" ht="18.75" customHeight="1">
      <c r="A35" s="61" t="s">
        <v>279</v>
      </c>
      <c r="B35" s="39" t="s">
        <v>280</v>
      </c>
      <c r="C35" s="40">
        <v>986</v>
      </c>
      <c r="D35" s="58" t="s">
        <v>281</v>
      </c>
      <c r="E35" s="59"/>
      <c r="F35" s="59"/>
      <c r="G35" s="60">
        <f>'РАСХОДЫ пр.4'!G129</f>
        <v>12146.2</v>
      </c>
    </row>
    <row r="36" spans="1:7" ht="24" customHeight="1">
      <c r="A36" s="51" t="s">
        <v>456</v>
      </c>
      <c r="B36" s="52" t="s">
        <v>286</v>
      </c>
      <c r="C36" s="53"/>
      <c r="D36" s="54"/>
      <c r="E36" s="55"/>
      <c r="F36" s="55"/>
      <c r="G36" s="56">
        <f>G37</f>
        <v>2180</v>
      </c>
    </row>
    <row r="37" spans="1:7" ht="21" customHeight="1">
      <c r="A37" s="85" t="s">
        <v>287</v>
      </c>
      <c r="B37" s="39" t="s">
        <v>288</v>
      </c>
      <c r="C37" s="40">
        <v>986</v>
      </c>
      <c r="D37" s="58" t="s">
        <v>289</v>
      </c>
      <c r="E37" s="59"/>
      <c r="F37" s="59"/>
      <c r="G37" s="60">
        <f>'РАСХОДЫ пр.4'!G135</f>
        <v>2180</v>
      </c>
    </row>
    <row r="38" ht="12.75">
      <c r="G38" s="114"/>
    </row>
    <row r="39" ht="12.75">
      <c r="G39" s="114"/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1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00390625" defaultRowHeight="12.75"/>
  <cols>
    <col min="1" max="1" width="7.375" style="12" customWidth="1"/>
    <col min="2" max="2" width="37.625" style="1" customWidth="1"/>
    <col min="3" max="3" width="8.25390625" style="12" customWidth="1"/>
    <col min="4" max="4" width="9.00390625" style="0" customWidth="1"/>
    <col min="6" max="6" width="8.125" style="0" customWidth="1"/>
    <col min="7" max="7" width="13.125" style="0" customWidth="1"/>
  </cols>
  <sheetData>
    <row r="1" spans="1:7" ht="23.25">
      <c r="A1" s="29"/>
      <c r="B1" s="116"/>
      <c r="C1" s="31"/>
      <c r="D1" s="32"/>
      <c r="E1" s="32"/>
      <c r="F1" s="33"/>
      <c r="G1" s="2" t="s">
        <v>312</v>
      </c>
    </row>
    <row r="2" spans="1:7" ht="12.75">
      <c r="A2" s="34"/>
      <c r="B2" s="30"/>
      <c r="C2" s="31"/>
      <c r="D2" s="32"/>
      <c r="E2" s="32"/>
      <c r="F2" s="33"/>
      <c r="G2" s="2" t="s">
        <v>1</v>
      </c>
    </row>
    <row r="3" spans="1:7" ht="12.75">
      <c r="A3" s="34"/>
      <c r="B3" s="30"/>
      <c r="C3" s="31"/>
      <c r="D3" s="32"/>
      <c r="E3" s="32"/>
      <c r="F3" s="33"/>
      <c r="G3" s="2" t="s">
        <v>446</v>
      </c>
    </row>
    <row r="4" spans="1:7" ht="12.75" customHeight="1">
      <c r="A4" s="35"/>
      <c r="B4" s="36"/>
      <c r="C4" s="31"/>
      <c r="D4" s="32"/>
      <c r="E4" s="32"/>
      <c r="F4" s="33"/>
      <c r="G4" s="2"/>
    </row>
    <row r="5" spans="1:7" ht="12.75" customHeight="1">
      <c r="A5" s="35"/>
      <c r="B5" s="36"/>
      <c r="C5" s="115"/>
      <c r="D5" s="32"/>
      <c r="E5" s="32"/>
      <c r="F5" s="33"/>
      <c r="G5" s="2"/>
    </row>
    <row r="6" spans="1:7" ht="29.25" customHeight="1">
      <c r="A6" s="120" t="s">
        <v>457</v>
      </c>
      <c r="B6" s="120"/>
      <c r="C6" s="120"/>
      <c r="D6" s="120"/>
      <c r="E6" s="120"/>
      <c r="F6" s="120"/>
      <c r="G6" s="120"/>
    </row>
    <row r="7" spans="1:7" ht="12.75">
      <c r="A7" s="34"/>
      <c r="B7" s="37"/>
      <c r="C7" s="34"/>
      <c r="D7" s="38"/>
      <c r="E7" s="38"/>
      <c r="F7" s="38"/>
      <c r="G7" s="2" t="s">
        <v>2</v>
      </c>
    </row>
    <row r="8" spans="1:8" ht="38.25">
      <c r="A8" s="40" t="s">
        <v>3</v>
      </c>
      <c r="B8" s="39" t="s">
        <v>129</v>
      </c>
      <c r="C8" s="40" t="s">
        <v>130</v>
      </c>
      <c r="D8" s="40" t="s">
        <v>131</v>
      </c>
      <c r="E8" s="40" t="s">
        <v>132</v>
      </c>
      <c r="F8" s="40" t="s">
        <v>133</v>
      </c>
      <c r="G8" s="40" t="s">
        <v>134</v>
      </c>
      <c r="H8" s="41"/>
    </row>
    <row r="9" spans="1:7" ht="18.75" customHeight="1">
      <c r="A9" s="42"/>
      <c r="B9" s="43" t="s">
        <v>135</v>
      </c>
      <c r="C9" s="44"/>
      <c r="D9" s="44"/>
      <c r="E9" s="44"/>
      <c r="F9" s="44"/>
      <c r="G9" s="45">
        <f>G11+G28+G54+G62+G74+G94+G98+G112+G120+G128+G134</f>
        <v>190300</v>
      </c>
    </row>
    <row r="10" spans="1:10" ht="30" customHeight="1">
      <c r="A10" s="46" t="s">
        <v>136</v>
      </c>
      <c r="B10" s="47" t="s">
        <v>137</v>
      </c>
      <c r="C10" s="48">
        <v>894</v>
      </c>
      <c r="D10" s="48"/>
      <c r="E10" s="48"/>
      <c r="F10" s="48"/>
      <c r="G10" s="49"/>
      <c r="J10" s="50"/>
    </row>
    <row r="11" spans="1:10" ht="22.5" customHeight="1">
      <c r="A11" s="51" t="s">
        <v>8</v>
      </c>
      <c r="B11" s="52" t="s">
        <v>138</v>
      </c>
      <c r="C11" s="53">
        <v>894</v>
      </c>
      <c r="D11" s="54" t="s">
        <v>139</v>
      </c>
      <c r="E11" s="55"/>
      <c r="F11" s="55"/>
      <c r="G11" s="56">
        <f>G12+G15</f>
        <v>7309.999999999998</v>
      </c>
      <c r="J11" s="50"/>
    </row>
    <row r="12" spans="1:7" ht="42.75" customHeight="1">
      <c r="A12" s="57" t="s">
        <v>11</v>
      </c>
      <c r="B12" s="39" t="s">
        <v>140</v>
      </c>
      <c r="C12" s="40">
        <v>894</v>
      </c>
      <c r="D12" s="58" t="s">
        <v>141</v>
      </c>
      <c r="E12" s="59"/>
      <c r="F12" s="59"/>
      <c r="G12" s="60">
        <f>G13</f>
        <v>1010.4</v>
      </c>
    </row>
    <row r="13" spans="1:9" ht="12.75">
      <c r="A13" s="61" t="s">
        <v>13</v>
      </c>
      <c r="B13" s="62" t="s">
        <v>142</v>
      </c>
      <c r="C13" s="63">
        <v>894</v>
      </c>
      <c r="D13" s="64" t="s">
        <v>141</v>
      </c>
      <c r="E13" s="65" t="s">
        <v>143</v>
      </c>
      <c r="F13" s="65"/>
      <c r="G13" s="66">
        <f>G14</f>
        <v>1010.4</v>
      </c>
      <c r="I13" s="50"/>
    </row>
    <row r="14" spans="1:7" ht="12.75">
      <c r="A14" s="61" t="s">
        <v>383</v>
      </c>
      <c r="B14" s="62" t="s">
        <v>394</v>
      </c>
      <c r="C14" s="63">
        <v>894</v>
      </c>
      <c r="D14" s="64" t="s">
        <v>141</v>
      </c>
      <c r="E14" s="65" t="s">
        <v>143</v>
      </c>
      <c r="F14" s="65">
        <v>121</v>
      </c>
      <c r="G14" s="66">
        <v>1010.4</v>
      </c>
    </row>
    <row r="15" spans="1:7" ht="55.5" customHeight="1">
      <c r="A15" s="57" t="s">
        <v>26</v>
      </c>
      <c r="B15" s="39" t="s">
        <v>144</v>
      </c>
      <c r="C15" s="40">
        <v>894</v>
      </c>
      <c r="D15" s="58" t="s">
        <v>145</v>
      </c>
      <c r="E15" s="59"/>
      <c r="F15" s="59"/>
      <c r="G15" s="60">
        <f>G16+G23+G25</f>
        <v>6299.5999999999985</v>
      </c>
    </row>
    <row r="16" spans="1:7" ht="25.5">
      <c r="A16" s="61" t="s">
        <v>146</v>
      </c>
      <c r="B16" s="62" t="s">
        <v>147</v>
      </c>
      <c r="C16" s="63">
        <v>894</v>
      </c>
      <c r="D16" s="64" t="s">
        <v>145</v>
      </c>
      <c r="E16" s="65" t="s">
        <v>148</v>
      </c>
      <c r="F16" s="65"/>
      <c r="G16" s="66">
        <f>G17+G18+G19+G20+G21+G22</f>
        <v>5206.799999999999</v>
      </c>
    </row>
    <row r="17" spans="1:7" ht="12.75">
      <c r="A17" s="61" t="s">
        <v>384</v>
      </c>
      <c r="B17" s="62" t="s">
        <v>394</v>
      </c>
      <c r="C17" s="63">
        <v>894</v>
      </c>
      <c r="D17" s="64" t="s">
        <v>145</v>
      </c>
      <c r="E17" s="65" t="s">
        <v>148</v>
      </c>
      <c r="F17" s="65">
        <v>121</v>
      </c>
      <c r="G17" s="66">
        <v>2388.1</v>
      </c>
    </row>
    <row r="18" spans="1:7" ht="25.5">
      <c r="A18" s="61" t="s">
        <v>385</v>
      </c>
      <c r="B18" s="62" t="s">
        <v>395</v>
      </c>
      <c r="C18" s="63">
        <v>894</v>
      </c>
      <c r="D18" s="64" t="s">
        <v>145</v>
      </c>
      <c r="E18" s="65" t="s">
        <v>148</v>
      </c>
      <c r="F18" s="65">
        <v>122</v>
      </c>
      <c r="G18" s="66">
        <v>5</v>
      </c>
    </row>
    <row r="19" spans="1:7" ht="38.25">
      <c r="A19" s="61" t="s">
        <v>400</v>
      </c>
      <c r="B19" s="62" t="s">
        <v>396</v>
      </c>
      <c r="C19" s="63">
        <v>894</v>
      </c>
      <c r="D19" s="64" t="s">
        <v>145</v>
      </c>
      <c r="E19" s="65" t="s">
        <v>148</v>
      </c>
      <c r="F19" s="65">
        <v>242</v>
      </c>
      <c r="G19" s="66">
        <v>401</v>
      </c>
    </row>
    <row r="20" spans="1:7" ht="25.5">
      <c r="A20" s="61" t="s">
        <v>401</v>
      </c>
      <c r="B20" s="62" t="s">
        <v>397</v>
      </c>
      <c r="C20" s="63">
        <v>894</v>
      </c>
      <c r="D20" s="64" t="s">
        <v>145</v>
      </c>
      <c r="E20" s="65" t="s">
        <v>148</v>
      </c>
      <c r="F20" s="65">
        <v>244</v>
      </c>
      <c r="G20" s="66">
        <v>2391.3</v>
      </c>
    </row>
    <row r="21" spans="1:7" ht="25.5">
      <c r="A21" s="61" t="s">
        <v>402</v>
      </c>
      <c r="B21" s="62" t="s">
        <v>398</v>
      </c>
      <c r="C21" s="63">
        <v>894</v>
      </c>
      <c r="D21" s="64" t="s">
        <v>145</v>
      </c>
      <c r="E21" s="65" t="s">
        <v>148</v>
      </c>
      <c r="F21" s="65">
        <v>851</v>
      </c>
      <c r="G21" s="66">
        <v>16</v>
      </c>
    </row>
    <row r="22" spans="1:7" ht="25.5">
      <c r="A22" s="61" t="s">
        <v>403</v>
      </c>
      <c r="B22" s="62" t="s">
        <v>399</v>
      </c>
      <c r="C22" s="63">
        <v>894</v>
      </c>
      <c r="D22" s="64" t="s">
        <v>145</v>
      </c>
      <c r="E22" s="65" t="s">
        <v>148</v>
      </c>
      <c r="F22" s="65">
        <v>852</v>
      </c>
      <c r="G22" s="66">
        <v>5.4</v>
      </c>
    </row>
    <row r="23" spans="1:7" ht="25.5">
      <c r="A23" s="61" t="s">
        <v>149</v>
      </c>
      <c r="B23" s="62" t="s">
        <v>150</v>
      </c>
      <c r="C23" s="63">
        <v>894</v>
      </c>
      <c r="D23" s="64" t="s">
        <v>145</v>
      </c>
      <c r="E23" s="65" t="s">
        <v>151</v>
      </c>
      <c r="F23" s="65"/>
      <c r="G23" s="66">
        <f>G24</f>
        <v>872.4</v>
      </c>
    </row>
    <row r="24" spans="1:7" ht="12.75">
      <c r="A24" s="61"/>
      <c r="B24" s="62" t="s">
        <v>394</v>
      </c>
      <c r="C24" s="63">
        <v>894</v>
      </c>
      <c r="D24" s="64" t="s">
        <v>145</v>
      </c>
      <c r="E24" s="65" t="s">
        <v>151</v>
      </c>
      <c r="F24" s="65">
        <v>121</v>
      </c>
      <c r="G24" s="66">
        <v>872.4</v>
      </c>
    </row>
    <row r="25" spans="1:7" ht="38.25">
      <c r="A25" s="61" t="s">
        <v>152</v>
      </c>
      <c r="B25" s="62" t="s">
        <v>153</v>
      </c>
      <c r="C25" s="63">
        <v>894</v>
      </c>
      <c r="D25" s="64" t="s">
        <v>145</v>
      </c>
      <c r="E25" s="65" t="s">
        <v>154</v>
      </c>
      <c r="F25" s="65"/>
      <c r="G25" s="66">
        <f>G26</f>
        <v>220.4</v>
      </c>
    </row>
    <row r="26" spans="1:7" ht="25.5">
      <c r="A26" s="61"/>
      <c r="B26" s="62" t="s">
        <v>395</v>
      </c>
      <c r="C26" s="63">
        <v>894</v>
      </c>
      <c r="D26" s="64" t="s">
        <v>145</v>
      </c>
      <c r="E26" s="65" t="s">
        <v>154</v>
      </c>
      <c r="F26" s="65">
        <v>122</v>
      </c>
      <c r="G26" s="66">
        <v>220.4</v>
      </c>
    </row>
    <row r="27" spans="1:7" ht="32.25" customHeight="1">
      <c r="A27" s="46" t="s">
        <v>454</v>
      </c>
      <c r="B27" s="47" t="s">
        <v>382</v>
      </c>
      <c r="C27" s="48">
        <v>986</v>
      </c>
      <c r="D27" s="67"/>
      <c r="E27" s="68"/>
      <c r="F27" s="68"/>
      <c r="G27" s="69"/>
    </row>
    <row r="28" spans="1:7" ht="22.5" customHeight="1">
      <c r="A28" s="51" t="s">
        <v>8</v>
      </c>
      <c r="B28" s="52" t="s">
        <v>138</v>
      </c>
      <c r="C28" s="53">
        <v>986</v>
      </c>
      <c r="D28" s="54" t="s">
        <v>139</v>
      </c>
      <c r="E28" s="55"/>
      <c r="F28" s="55"/>
      <c r="G28" s="70">
        <f>G29+G42+G45</f>
        <v>14157.1</v>
      </c>
    </row>
    <row r="29" spans="1:7" ht="54.75" customHeight="1">
      <c r="A29" s="57" t="s">
        <v>29</v>
      </c>
      <c r="B29" s="39" t="s">
        <v>155</v>
      </c>
      <c r="C29" s="40">
        <v>986</v>
      </c>
      <c r="D29" s="58" t="s">
        <v>156</v>
      </c>
      <c r="E29" s="59"/>
      <c r="F29" s="59"/>
      <c r="G29" s="60">
        <f>G30+G32</f>
        <v>12897.1</v>
      </c>
    </row>
    <row r="30" spans="1:7" ht="38.25">
      <c r="A30" s="61" t="s">
        <v>157</v>
      </c>
      <c r="B30" s="62" t="s">
        <v>158</v>
      </c>
      <c r="C30" s="63">
        <v>986</v>
      </c>
      <c r="D30" s="64" t="s">
        <v>156</v>
      </c>
      <c r="E30" s="65" t="s">
        <v>159</v>
      </c>
      <c r="F30" s="65"/>
      <c r="G30" s="66">
        <f>G31</f>
        <v>1010.4</v>
      </c>
    </row>
    <row r="31" spans="1:7" ht="12.75">
      <c r="A31" s="61"/>
      <c r="B31" s="62" t="s">
        <v>394</v>
      </c>
      <c r="C31" s="63">
        <v>986</v>
      </c>
      <c r="D31" s="64" t="s">
        <v>156</v>
      </c>
      <c r="E31" s="65" t="s">
        <v>159</v>
      </c>
      <c r="F31" s="65">
        <v>121</v>
      </c>
      <c r="G31" s="66">
        <v>1010.4</v>
      </c>
    </row>
    <row r="32" spans="1:7" ht="12.75">
      <c r="A32" s="61" t="s">
        <v>160</v>
      </c>
      <c r="B32" s="62" t="s">
        <v>161</v>
      </c>
      <c r="C32" s="63">
        <v>986</v>
      </c>
      <c r="D32" s="64" t="s">
        <v>156</v>
      </c>
      <c r="E32" s="65" t="s">
        <v>162</v>
      </c>
      <c r="F32" s="65"/>
      <c r="G32" s="66">
        <f>G33+G40</f>
        <v>11886.7</v>
      </c>
    </row>
    <row r="33" spans="1:7" ht="38.25">
      <c r="A33" s="61" t="s">
        <v>163</v>
      </c>
      <c r="B33" s="62" t="s">
        <v>164</v>
      </c>
      <c r="C33" s="63">
        <v>986</v>
      </c>
      <c r="D33" s="64" t="s">
        <v>156</v>
      </c>
      <c r="E33" s="65" t="s">
        <v>165</v>
      </c>
      <c r="F33" s="65"/>
      <c r="G33" s="66">
        <f>G34+G35+G36+G37+G38+G39</f>
        <v>11881.7</v>
      </c>
    </row>
    <row r="34" spans="1:7" ht="25.5">
      <c r="A34" s="61" t="s">
        <v>404</v>
      </c>
      <c r="B34" s="62" t="s">
        <v>394</v>
      </c>
      <c r="C34" s="63">
        <v>986</v>
      </c>
      <c r="D34" s="64" t="s">
        <v>156</v>
      </c>
      <c r="E34" s="65" t="s">
        <v>165</v>
      </c>
      <c r="F34" s="65">
        <v>121</v>
      </c>
      <c r="G34" s="66">
        <v>9120.2</v>
      </c>
    </row>
    <row r="35" spans="1:7" ht="25.5">
      <c r="A35" s="61" t="s">
        <v>405</v>
      </c>
      <c r="B35" s="62" t="s">
        <v>395</v>
      </c>
      <c r="C35" s="63">
        <v>986</v>
      </c>
      <c r="D35" s="64" t="s">
        <v>156</v>
      </c>
      <c r="E35" s="65" t="s">
        <v>165</v>
      </c>
      <c r="F35" s="65">
        <v>122</v>
      </c>
      <c r="G35" s="66">
        <v>5</v>
      </c>
    </row>
    <row r="36" spans="1:7" ht="38.25">
      <c r="A36" s="61" t="s">
        <v>406</v>
      </c>
      <c r="B36" s="62" t="s">
        <v>396</v>
      </c>
      <c r="C36" s="63">
        <v>986</v>
      </c>
      <c r="D36" s="64" t="s">
        <v>156</v>
      </c>
      <c r="E36" s="65" t="s">
        <v>165</v>
      </c>
      <c r="F36" s="65">
        <v>242</v>
      </c>
      <c r="G36" s="66">
        <v>831.2</v>
      </c>
    </row>
    <row r="37" spans="1:8" ht="25.5">
      <c r="A37" s="61" t="s">
        <v>407</v>
      </c>
      <c r="B37" s="62" t="s">
        <v>397</v>
      </c>
      <c r="C37" s="63">
        <v>986</v>
      </c>
      <c r="D37" s="64" t="s">
        <v>156</v>
      </c>
      <c r="E37" s="65" t="s">
        <v>165</v>
      </c>
      <c r="F37" s="65">
        <v>244</v>
      </c>
      <c r="G37" s="66">
        <v>1869.8</v>
      </c>
      <c r="H37" t="s">
        <v>425</v>
      </c>
    </row>
    <row r="38" spans="1:7" ht="25.5">
      <c r="A38" s="61" t="s">
        <v>408</v>
      </c>
      <c r="B38" s="62" t="s">
        <v>398</v>
      </c>
      <c r="C38" s="63">
        <v>986</v>
      </c>
      <c r="D38" s="64" t="s">
        <v>156</v>
      </c>
      <c r="E38" s="65" t="s">
        <v>165</v>
      </c>
      <c r="F38" s="65">
        <v>851</v>
      </c>
      <c r="G38" s="66">
        <v>50</v>
      </c>
    </row>
    <row r="39" spans="1:7" ht="25.5">
      <c r="A39" s="61" t="s">
        <v>409</v>
      </c>
      <c r="B39" s="62" t="s">
        <v>399</v>
      </c>
      <c r="C39" s="63">
        <v>986</v>
      </c>
      <c r="D39" s="64" t="s">
        <v>156</v>
      </c>
      <c r="E39" s="65" t="s">
        <v>165</v>
      </c>
      <c r="F39" s="65">
        <v>852</v>
      </c>
      <c r="G39" s="66">
        <v>5.5</v>
      </c>
    </row>
    <row r="40" spans="1:7" ht="63.75">
      <c r="A40" s="61" t="s">
        <v>166</v>
      </c>
      <c r="B40" s="62" t="s">
        <v>167</v>
      </c>
      <c r="C40" s="63">
        <v>986</v>
      </c>
      <c r="D40" s="64" t="s">
        <v>156</v>
      </c>
      <c r="E40" s="65" t="s">
        <v>168</v>
      </c>
      <c r="F40" s="65">
        <v>598</v>
      </c>
      <c r="G40" s="66">
        <f>G41</f>
        <v>5</v>
      </c>
    </row>
    <row r="41" spans="1:7" ht="38.25">
      <c r="A41" s="61"/>
      <c r="B41" s="62" t="s">
        <v>169</v>
      </c>
      <c r="C41" s="63">
        <v>986</v>
      </c>
      <c r="D41" s="64" t="s">
        <v>156</v>
      </c>
      <c r="E41" s="65" t="s">
        <v>168</v>
      </c>
      <c r="F41" s="65">
        <v>598</v>
      </c>
      <c r="G41" s="66">
        <v>5</v>
      </c>
    </row>
    <row r="42" spans="1:7" ht="15.75" customHeight="1">
      <c r="A42" s="57" t="s">
        <v>170</v>
      </c>
      <c r="B42" s="39" t="s">
        <v>171</v>
      </c>
      <c r="C42" s="40">
        <v>986</v>
      </c>
      <c r="D42" s="58" t="s">
        <v>172</v>
      </c>
      <c r="E42" s="59"/>
      <c r="F42" s="59"/>
      <c r="G42" s="60">
        <f>G43</f>
        <v>30</v>
      </c>
    </row>
    <row r="43" spans="1:7" ht="15.75" customHeight="1">
      <c r="A43" s="61" t="s">
        <v>173</v>
      </c>
      <c r="B43" s="62" t="s">
        <v>174</v>
      </c>
      <c r="C43" s="63">
        <v>986</v>
      </c>
      <c r="D43" s="64" t="s">
        <v>172</v>
      </c>
      <c r="E43" s="65" t="s">
        <v>175</v>
      </c>
      <c r="F43" s="65"/>
      <c r="G43" s="66">
        <f>G44</f>
        <v>30</v>
      </c>
    </row>
    <row r="44" spans="1:7" ht="18.75" customHeight="1">
      <c r="A44" s="61"/>
      <c r="B44" s="62" t="s">
        <v>387</v>
      </c>
      <c r="C44" s="63">
        <v>986</v>
      </c>
      <c r="D44" s="64" t="s">
        <v>172</v>
      </c>
      <c r="E44" s="65" t="s">
        <v>175</v>
      </c>
      <c r="F44" s="64" t="s">
        <v>386</v>
      </c>
      <c r="G44" s="66">
        <v>30</v>
      </c>
    </row>
    <row r="45" spans="1:7" ht="21.75" customHeight="1">
      <c r="A45" s="57" t="s">
        <v>176</v>
      </c>
      <c r="B45" s="39" t="s">
        <v>177</v>
      </c>
      <c r="C45" s="40">
        <v>986</v>
      </c>
      <c r="D45" s="58" t="s">
        <v>178</v>
      </c>
      <c r="E45" s="59"/>
      <c r="F45" s="59"/>
      <c r="G45" s="60">
        <f>G46+G52+G48+G50</f>
        <v>1230</v>
      </c>
    </row>
    <row r="46" spans="1:7" ht="38.25">
      <c r="A46" s="61" t="s">
        <v>179</v>
      </c>
      <c r="B46" s="62" t="s">
        <v>180</v>
      </c>
      <c r="C46" s="63">
        <v>986</v>
      </c>
      <c r="D46" s="64" t="s">
        <v>178</v>
      </c>
      <c r="E46" s="71" t="s">
        <v>181</v>
      </c>
      <c r="F46" s="65"/>
      <c r="G46" s="66">
        <f>G47</f>
        <v>200</v>
      </c>
    </row>
    <row r="47" spans="1:7" ht="25.5">
      <c r="A47" s="72"/>
      <c r="B47" s="62" t="s">
        <v>397</v>
      </c>
      <c r="C47" s="73">
        <v>986</v>
      </c>
      <c r="D47" s="74" t="s">
        <v>178</v>
      </c>
      <c r="E47" s="65" t="s">
        <v>181</v>
      </c>
      <c r="F47" s="74" t="s">
        <v>388</v>
      </c>
      <c r="G47" s="75">
        <f>'[2] Р.1 ст.1.5.1.Архив '!C14</f>
        <v>200</v>
      </c>
    </row>
    <row r="48" spans="1:7" ht="76.5">
      <c r="A48" s="72" t="s">
        <v>182</v>
      </c>
      <c r="B48" s="62" t="s">
        <v>183</v>
      </c>
      <c r="C48" s="73">
        <v>986</v>
      </c>
      <c r="D48" s="74" t="s">
        <v>178</v>
      </c>
      <c r="E48" s="65" t="s">
        <v>184</v>
      </c>
      <c r="F48" s="74"/>
      <c r="G48" s="75">
        <f>G49</f>
        <v>760</v>
      </c>
    </row>
    <row r="49" spans="1:7" ht="17.25" customHeight="1">
      <c r="A49" s="72"/>
      <c r="B49" s="22" t="s">
        <v>185</v>
      </c>
      <c r="C49" s="73">
        <v>986</v>
      </c>
      <c r="D49" s="74" t="s">
        <v>178</v>
      </c>
      <c r="E49" s="71" t="s">
        <v>184</v>
      </c>
      <c r="F49" s="74" t="s">
        <v>370</v>
      </c>
      <c r="G49" s="75">
        <f>'[2] Р.1 ст.1.5.2.ДНД '!C14</f>
        <v>760</v>
      </c>
    </row>
    <row r="50" spans="1:7" ht="17.25" customHeight="1">
      <c r="A50" s="72" t="s">
        <v>186</v>
      </c>
      <c r="B50" s="22" t="s">
        <v>187</v>
      </c>
      <c r="C50" s="73">
        <v>986</v>
      </c>
      <c r="D50" s="74" t="s">
        <v>178</v>
      </c>
      <c r="E50" s="71" t="s">
        <v>335</v>
      </c>
      <c r="F50" s="74"/>
      <c r="G50" s="75">
        <f>G51</f>
        <v>200</v>
      </c>
    </row>
    <row r="51" spans="1:7" ht="25.5">
      <c r="A51" s="72"/>
      <c r="B51" s="62" t="s">
        <v>397</v>
      </c>
      <c r="C51" s="73">
        <v>986</v>
      </c>
      <c r="D51" s="74" t="s">
        <v>178</v>
      </c>
      <c r="E51" s="71" t="s">
        <v>335</v>
      </c>
      <c r="F51" s="74" t="s">
        <v>388</v>
      </c>
      <c r="G51" s="75">
        <v>200</v>
      </c>
    </row>
    <row r="52" spans="1:7" ht="18" customHeight="1">
      <c r="A52" s="72" t="s">
        <v>188</v>
      </c>
      <c r="B52" s="22" t="s">
        <v>189</v>
      </c>
      <c r="C52" s="73">
        <v>986</v>
      </c>
      <c r="D52" s="74" t="s">
        <v>178</v>
      </c>
      <c r="E52" s="71" t="s">
        <v>336</v>
      </c>
      <c r="F52" s="74"/>
      <c r="G52" s="75">
        <f>G53</f>
        <v>70</v>
      </c>
    </row>
    <row r="53" spans="1:7" ht="16.5" customHeight="1">
      <c r="A53" s="72"/>
      <c r="B53" s="22" t="s">
        <v>389</v>
      </c>
      <c r="C53" s="73">
        <v>986</v>
      </c>
      <c r="D53" s="74" t="s">
        <v>178</v>
      </c>
      <c r="E53" s="71" t="s">
        <v>336</v>
      </c>
      <c r="F53" s="74" t="s">
        <v>434</v>
      </c>
      <c r="G53" s="75">
        <v>70</v>
      </c>
    </row>
    <row r="54" spans="1:7" ht="41.25" customHeight="1">
      <c r="A54" s="51" t="s">
        <v>31</v>
      </c>
      <c r="B54" s="52" t="s">
        <v>190</v>
      </c>
      <c r="C54" s="53">
        <v>986</v>
      </c>
      <c r="D54" s="54" t="s">
        <v>191</v>
      </c>
      <c r="E54" s="55"/>
      <c r="F54" s="55"/>
      <c r="G54" s="56">
        <f>G55</f>
        <v>800</v>
      </c>
    </row>
    <row r="55" spans="1:7" ht="40.5" customHeight="1">
      <c r="A55" s="61" t="s">
        <v>33</v>
      </c>
      <c r="B55" s="39" t="s">
        <v>192</v>
      </c>
      <c r="C55" s="40">
        <v>986</v>
      </c>
      <c r="D55" s="58" t="s">
        <v>193</v>
      </c>
      <c r="E55" s="59"/>
      <c r="F55" s="59"/>
      <c r="G55" s="60">
        <f>G56+G58+G60</f>
        <v>800</v>
      </c>
    </row>
    <row r="56" spans="1:7" ht="51" customHeight="1">
      <c r="A56" s="61" t="s">
        <v>35</v>
      </c>
      <c r="B56" s="62" t="s">
        <v>194</v>
      </c>
      <c r="C56" s="63">
        <v>986</v>
      </c>
      <c r="D56" s="64" t="s">
        <v>193</v>
      </c>
      <c r="E56" s="65" t="s">
        <v>195</v>
      </c>
      <c r="F56" s="65"/>
      <c r="G56" s="66">
        <f>G57</f>
        <v>100</v>
      </c>
    </row>
    <row r="57" spans="1:7" ht="25.5">
      <c r="A57" s="61"/>
      <c r="B57" s="62" t="s">
        <v>397</v>
      </c>
      <c r="C57" s="63">
        <v>986</v>
      </c>
      <c r="D57" s="64" t="s">
        <v>193</v>
      </c>
      <c r="E57" s="65" t="s">
        <v>195</v>
      </c>
      <c r="F57" s="65">
        <v>244</v>
      </c>
      <c r="G57" s="66">
        <f>'[2]Р.2ст. 2.1.ГО И ЧС'!C9</f>
        <v>100</v>
      </c>
    </row>
    <row r="58" spans="1:7" ht="51">
      <c r="A58" s="61" t="s">
        <v>196</v>
      </c>
      <c r="B58" s="62" t="s">
        <v>197</v>
      </c>
      <c r="C58" s="63">
        <v>986</v>
      </c>
      <c r="D58" s="64" t="s">
        <v>193</v>
      </c>
      <c r="E58" s="65" t="s">
        <v>198</v>
      </c>
      <c r="F58" s="65"/>
      <c r="G58" s="66">
        <f>G59</f>
        <v>500</v>
      </c>
    </row>
    <row r="59" spans="1:7" ht="25.5">
      <c r="A59" s="61"/>
      <c r="B59" s="62" t="s">
        <v>397</v>
      </c>
      <c r="C59" s="63">
        <v>986</v>
      </c>
      <c r="D59" s="64" t="s">
        <v>193</v>
      </c>
      <c r="E59" s="65" t="s">
        <v>198</v>
      </c>
      <c r="F59" s="65">
        <v>244</v>
      </c>
      <c r="G59" s="66">
        <f>'[2]Р.2ст. 2.1.ГО И ЧС'!C12</f>
        <v>500</v>
      </c>
    </row>
    <row r="60" spans="1:7" ht="38.25">
      <c r="A60" s="61" t="s">
        <v>199</v>
      </c>
      <c r="B60" s="62" t="s">
        <v>200</v>
      </c>
      <c r="C60" s="63">
        <v>986</v>
      </c>
      <c r="D60" s="64" t="s">
        <v>193</v>
      </c>
      <c r="E60" s="65" t="s">
        <v>201</v>
      </c>
      <c r="F60" s="65"/>
      <c r="G60" s="66">
        <f>G61</f>
        <v>200</v>
      </c>
    </row>
    <row r="61" spans="1:7" ht="25.5">
      <c r="A61" s="61"/>
      <c r="B61" s="62" t="s">
        <v>397</v>
      </c>
      <c r="C61" s="63">
        <v>986</v>
      </c>
      <c r="D61" s="64" t="s">
        <v>193</v>
      </c>
      <c r="E61" s="65" t="s">
        <v>201</v>
      </c>
      <c r="F61" s="65">
        <v>244</v>
      </c>
      <c r="G61" s="66">
        <f>'[2]Р.2ст. 2.1.ГО И ЧС'!C15</f>
        <v>200</v>
      </c>
    </row>
    <row r="62" spans="1:7" ht="27" customHeight="1">
      <c r="A62" s="51" t="s">
        <v>38</v>
      </c>
      <c r="B62" s="52" t="s">
        <v>202</v>
      </c>
      <c r="C62" s="53">
        <v>986</v>
      </c>
      <c r="D62" s="54" t="s">
        <v>203</v>
      </c>
      <c r="E62" s="55"/>
      <c r="F62" s="55"/>
      <c r="G62" s="56">
        <f>G71+G68+G63</f>
        <v>3710</v>
      </c>
    </row>
    <row r="63" spans="1:7" ht="27" customHeight="1">
      <c r="A63" s="61" t="s">
        <v>41</v>
      </c>
      <c r="B63" s="109" t="s">
        <v>441</v>
      </c>
      <c r="C63" s="110">
        <v>986</v>
      </c>
      <c r="D63" s="111" t="s">
        <v>442</v>
      </c>
      <c r="E63" s="112"/>
      <c r="F63" s="112"/>
      <c r="G63" s="60">
        <f>G64+G66</f>
        <v>435</v>
      </c>
    </row>
    <row r="64" spans="1:7" ht="27.75" customHeight="1">
      <c r="A64" s="61" t="s">
        <v>43</v>
      </c>
      <c r="B64" s="62" t="s">
        <v>341</v>
      </c>
      <c r="C64" s="63">
        <v>986</v>
      </c>
      <c r="D64" s="64" t="s">
        <v>442</v>
      </c>
      <c r="E64" s="65" t="s">
        <v>416</v>
      </c>
      <c r="F64" s="65"/>
      <c r="G64" s="66">
        <f>G65</f>
        <v>96</v>
      </c>
    </row>
    <row r="65" spans="1:7" ht="27" customHeight="1">
      <c r="A65" s="61"/>
      <c r="B65" s="62" t="s">
        <v>397</v>
      </c>
      <c r="C65" s="63">
        <v>986</v>
      </c>
      <c r="D65" s="64" t="s">
        <v>442</v>
      </c>
      <c r="E65" s="65" t="s">
        <v>416</v>
      </c>
      <c r="F65" s="65">
        <v>244</v>
      </c>
      <c r="G65" s="66">
        <v>96</v>
      </c>
    </row>
    <row r="66" spans="1:7" ht="135" customHeight="1">
      <c r="A66" s="61" t="s">
        <v>443</v>
      </c>
      <c r="B66" s="62" t="s">
        <v>342</v>
      </c>
      <c r="C66" s="63">
        <v>986</v>
      </c>
      <c r="D66" s="64" t="s">
        <v>442</v>
      </c>
      <c r="E66" s="65" t="s">
        <v>417</v>
      </c>
      <c r="F66" s="112"/>
      <c r="G66" s="66">
        <f>G67</f>
        <v>339</v>
      </c>
    </row>
    <row r="67" spans="1:7" ht="27" customHeight="1">
      <c r="A67" s="61"/>
      <c r="B67" s="62" t="s">
        <v>397</v>
      </c>
      <c r="C67" s="63">
        <v>986</v>
      </c>
      <c r="D67" s="64" t="s">
        <v>442</v>
      </c>
      <c r="E67" s="65" t="s">
        <v>417</v>
      </c>
      <c r="F67" s="65">
        <v>244</v>
      </c>
      <c r="G67" s="66">
        <v>339</v>
      </c>
    </row>
    <row r="68" spans="1:7" ht="21" customHeight="1">
      <c r="A68" s="61" t="s">
        <v>355</v>
      </c>
      <c r="B68" s="109" t="s">
        <v>357</v>
      </c>
      <c r="C68" s="110">
        <v>986</v>
      </c>
      <c r="D68" s="111" t="s">
        <v>358</v>
      </c>
      <c r="E68" s="112"/>
      <c r="F68" s="112"/>
      <c r="G68" s="60">
        <f>G69</f>
        <v>3000</v>
      </c>
    </row>
    <row r="69" spans="1:7" ht="63.75">
      <c r="A69" s="61" t="s">
        <v>356</v>
      </c>
      <c r="B69" s="62" t="s">
        <v>230</v>
      </c>
      <c r="C69" s="63">
        <v>986</v>
      </c>
      <c r="D69" s="64" t="s">
        <v>358</v>
      </c>
      <c r="E69" s="65" t="s">
        <v>392</v>
      </c>
      <c r="F69" s="65"/>
      <c r="G69" s="66">
        <f>G70</f>
        <v>3000</v>
      </c>
    </row>
    <row r="70" spans="1:7" ht="25.5">
      <c r="A70" s="61"/>
      <c r="B70" s="62" t="s">
        <v>397</v>
      </c>
      <c r="C70" s="63">
        <v>986</v>
      </c>
      <c r="D70" s="64" t="s">
        <v>358</v>
      </c>
      <c r="E70" s="65" t="s">
        <v>392</v>
      </c>
      <c r="F70" s="65">
        <v>244</v>
      </c>
      <c r="G70" s="66">
        <f>'[2]Р.3 ст.3.2 Дороги'!D7</f>
        <v>3000</v>
      </c>
    </row>
    <row r="71" spans="1:7" ht="25.5">
      <c r="A71" s="61" t="s">
        <v>444</v>
      </c>
      <c r="B71" s="39" t="s">
        <v>204</v>
      </c>
      <c r="C71" s="40">
        <v>986</v>
      </c>
      <c r="D71" s="58" t="s">
        <v>205</v>
      </c>
      <c r="E71" s="59"/>
      <c r="F71" s="59"/>
      <c r="G71" s="60">
        <f>G72</f>
        <v>275</v>
      </c>
    </row>
    <row r="72" spans="1:7" ht="38.25">
      <c r="A72" s="61" t="s">
        <v>445</v>
      </c>
      <c r="B72" s="62" t="s">
        <v>206</v>
      </c>
      <c r="C72" s="63">
        <v>986</v>
      </c>
      <c r="D72" s="64" t="s">
        <v>205</v>
      </c>
      <c r="E72" s="65" t="s">
        <v>207</v>
      </c>
      <c r="F72" s="65"/>
      <c r="G72" s="66">
        <f>G73</f>
        <v>275</v>
      </c>
    </row>
    <row r="73" spans="1:7" ht="25.5">
      <c r="A73" s="61"/>
      <c r="B73" s="62" t="s">
        <v>397</v>
      </c>
      <c r="C73" s="63">
        <v>986</v>
      </c>
      <c r="D73" s="64" t="s">
        <v>205</v>
      </c>
      <c r="E73" s="65" t="s">
        <v>207</v>
      </c>
      <c r="F73" s="65">
        <v>244</v>
      </c>
      <c r="G73" s="66">
        <f>'[2]Р.3 ст.3.1 Мал бизн'!D11</f>
        <v>275</v>
      </c>
    </row>
    <row r="74" spans="1:7" ht="33" customHeight="1">
      <c r="A74" s="51" t="s">
        <v>46</v>
      </c>
      <c r="B74" s="52" t="s">
        <v>208</v>
      </c>
      <c r="C74" s="53">
        <v>986</v>
      </c>
      <c r="D74" s="54" t="s">
        <v>209</v>
      </c>
      <c r="E74" s="55"/>
      <c r="F74" s="55"/>
      <c r="G74" s="56">
        <f>G75</f>
        <v>100463.8</v>
      </c>
    </row>
    <row r="75" spans="1:7" ht="19.5" customHeight="1">
      <c r="A75" s="61" t="s">
        <v>49</v>
      </c>
      <c r="B75" s="39" t="s">
        <v>210</v>
      </c>
      <c r="C75" s="40">
        <v>986</v>
      </c>
      <c r="D75" s="58" t="s">
        <v>211</v>
      </c>
      <c r="E75" s="59"/>
      <c r="F75" s="59"/>
      <c r="G75" s="60">
        <f>G76+G78+G80+G82+G84+G88+G86+G90+G92</f>
        <v>100463.8</v>
      </c>
    </row>
    <row r="76" spans="1:7" ht="42.75" customHeight="1">
      <c r="A76" s="61" t="s">
        <v>52</v>
      </c>
      <c r="B76" s="62" t="s">
        <v>212</v>
      </c>
      <c r="C76" s="63">
        <v>986</v>
      </c>
      <c r="D76" s="64" t="s">
        <v>211</v>
      </c>
      <c r="E76" s="65" t="s">
        <v>213</v>
      </c>
      <c r="F76" s="65"/>
      <c r="G76" s="66">
        <f>G77</f>
        <v>53683.8</v>
      </c>
    </row>
    <row r="77" spans="1:7" ht="27.75" customHeight="1">
      <c r="A77" s="61"/>
      <c r="B77" s="62" t="s">
        <v>169</v>
      </c>
      <c r="C77" s="63">
        <v>986</v>
      </c>
      <c r="D77" s="64" t="s">
        <v>211</v>
      </c>
      <c r="E77" s="65" t="s">
        <v>213</v>
      </c>
      <c r="F77" s="65">
        <v>598</v>
      </c>
      <c r="G77" s="66">
        <v>53683.8</v>
      </c>
    </row>
    <row r="78" spans="1:7" ht="38.25">
      <c r="A78" s="61" t="s">
        <v>214</v>
      </c>
      <c r="B78" s="62" t="s">
        <v>215</v>
      </c>
      <c r="C78" s="63">
        <v>986</v>
      </c>
      <c r="D78" s="64" t="s">
        <v>211</v>
      </c>
      <c r="E78" s="65" t="s">
        <v>252</v>
      </c>
      <c r="F78" s="65"/>
      <c r="G78" s="66">
        <f>G79</f>
        <v>42900</v>
      </c>
    </row>
    <row r="79" spans="1:7" ht="25.5">
      <c r="A79" s="61"/>
      <c r="B79" s="62" t="s">
        <v>397</v>
      </c>
      <c r="C79" s="63">
        <v>986</v>
      </c>
      <c r="D79" s="64" t="s">
        <v>211</v>
      </c>
      <c r="E79" s="65" t="s">
        <v>252</v>
      </c>
      <c r="F79" s="65">
        <v>244</v>
      </c>
      <c r="G79" s="66">
        <v>42900</v>
      </c>
    </row>
    <row r="80" spans="1:7" ht="76.5">
      <c r="A80" s="61" t="s">
        <v>216</v>
      </c>
      <c r="B80" s="62" t="s">
        <v>363</v>
      </c>
      <c r="C80" s="63">
        <v>986</v>
      </c>
      <c r="D80" s="64" t="s">
        <v>211</v>
      </c>
      <c r="E80" s="65" t="s">
        <v>217</v>
      </c>
      <c r="F80" s="65"/>
      <c r="G80" s="66">
        <f>G81</f>
        <v>500</v>
      </c>
    </row>
    <row r="81" spans="1:7" ht="25.5">
      <c r="A81" s="61"/>
      <c r="B81" s="62" t="s">
        <v>397</v>
      </c>
      <c r="C81" s="63">
        <v>986</v>
      </c>
      <c r="D81" s="64" t="s">
        <v>211</v>
      </c>
      <c r="E81" s="65" t="s">
        <v>217</v>
      </c>
      <c r="F81" s="65">
        <v>244</v>
      </c>
      <c r="G81" s="66">
        <f>'[2] 4.ЖКХ'!E28</f>
        <v>500</v>
      </c>
    </row>
    <row r="82" spans="1:7" ht="51">
      <c r="A82" s="61" t="s">
        <v>218</v>
      </c>
      <c r="B82" s="62" t="s">
        <v>458</v>
      </c>
      <c r="C82" s="63">
        <v>986</v>
      </c>
      <c r="D82" s="64" t="s">
        <v>211</v>
      </c>
      <c r="E82" s="65" t="s">
        <v>219</v>
      </c>
      <c r="F82" s="65"/>
      <c r="G82" s="66">
        <f>G83</f>
        <v>600</v>
      </c>
    </row>
    <row r="83" spans="1:7" ht="25.5">
      <c r="A83" s="61"/>
      <c r="B83" s="62" t="s">
        <v>397</v>
      </c>
      <c r="C83" s="63">
        <v>986</v>
      </c>
      <c r="D83" s="64" t="s">
        <v>211</v>
      </c>
      <c r="E83" s="65" t="s">
        <v>219</v>
      </c>
      <c r="F83" s="65">
        <v>244</v>
      </c>
      <c r="G83" s="66">
        <v>600</v>
      </c>
    </row>
    <row r="84" spans="1:7" ht="165.75">
      <c r="A84" s="61" t="s">
        <v>220</v>
      </c>
      <c r="B84" s="62" t="s">
        <v>337</v>
      </c>
      <c r="C84" s="40">
        <v>986</v>
      </c>
      <c r="D84" s="64" t="s">
        <v>211</v>
      </c>
      <c r="E84" s="65" t="s">
        <v>222</v>
      </c>
      <c r="F84" s="65"/>
      <c r="G84" s="66">
        <f>G85</f>
        <v>500</v>
      </c>
    </row>
    <row r="85" spans="1:7" ht="25.5">
      <c r="A85" s="61"/>
      <c r="B85" s="62" t="s">
        <v>397</v>
      </c>
      <c r="C85" s="63">
        <v>986</v>
      </c>
      <c r="D85" s="64" t="s">
        <v>211</v>
      </c>
      <c r="E85" s="65" t="s">
        <v>222</v>
      </c>
      <c r="F85" s="65">
        <v>244</v>
      </c>
      <c r="G85" s="66">
        <f>'[2] 4.ЖКХ'!E30</f>
        <v>500</v>
      </c>
    </row>
    <row r="86" spans="1:7" ht="38.25">
      <c r="A86" s="72" t="s">
        <v>221</v>
      </c>
      <c r="B86" s="62" t="s">
        <v>338</v>
      </c>
      <c r="C86" s="63">
        <v>986</v>
      </c>
      <c r="D86" s="64" t="s">
        <v>211</v>
      </c>
      <c r="E86" s="65" t="s">
        <v>224</v>
      </c>
      <c r="F86" s="65"/>
      <c r="G86" s="66">
        <f>G87</f>
        <v>250</v>
      </c>
    </row>
    <row r="87" spans="1:7" ht="25.5">
      <c r="A87" s="61"/>
      <c r="B87" s="62" t="s">
        <v>397</v>
      </c>
      <c r="C87" s="63">
        <v>986</v>
      </c>
      <c r="D87" s="64" t="s">
        <v>211</v>
      </c>
      <c r="E87" s="65" t="s">
        <v>224</v>
      </c>
      <c r="F87" s="65">
        <v>244</v>
      </c>
      <c r="G87" s="66">
        <f>'[2] 4.ЖКХ'!E31</f>
        <v>250</v>
      </c>
    </row>
    <row r="88" spans="1:7" ht="51">
      <c r="A88" s="61" t="s">
        <v>223</v>
      </c>
      <c r="B88" s="62" t="s">
        <v>339</v>
      </c>
      <c r="C88" s="73">
        <v>986</v>
      </c>
      <c r="D88" s="74" t="s">
        <v>211</v>
      </c>
      <c r="E88" s="71" t="s">
        <v>340</v>
      </c>
      <c r="F88" s="71"/>
      <c r="G88" s="75">
        <f>G89</f>
        <v>1000</v>
      </c>
    </row>
    <row r="89" spans="1:7" ht="25.5">
      <c r="A89" s="61"/>
      <c r="B89" s="62" t="s">
        <v>397</v>
      </c>
      <c r="C89" s="63">
        <v>986</v>
      </c>
      <c r="D89" s="64" t="s">
        <v>211</v>
      </c>
      <c r="E89" s="65" t="s">
        <v>340</v>
      </c>
      <c r="F89" s="65">
        <v>244</v>
      </c>
      <c r="G89" s="66">
        <f>'[2] 4.ЖКХ'!E32</f>
        <v>1000</v>
      </c>
    </row>
    <row r="90" spans="1:7" ht="25.5">
      <c r="A90" s="61" t="s">
        <v>225</v>
      </c>
      <c r="B90" s="62" t="s">
        <v>226</v>
      </c>
      <c r="C90" s="63">
        <v>986</v>
      </c>
      <c r="D90" s="64" t="s">
        <v>211</v>
      </c>
      <c r="E90" s="65" t="s">
        <v>227</v>
      </c>
      <c r="F90" s="65"/>
      <c r="G90" s="66">
        <f>G91</f>
        <v>100</v>
      </c>
    </row>
    <row r="91" spans="1:7" ht="25.5">
      <c r="A91" s="61"/>
      <c r="B91" s="62" t="s">
        <v>397</v>
      </c>
      <c r="C91" s="63">
        <v>986</v>
      </c>
      <c r="D91" s="64" t="s">
        <v>211</v>
      </c>
      <c r="E91" s="65" t="s">
        <v>227</v>
      </c>
      <c r="F91" s="65">
        <v>244</v>
      </c>
      <c r="G91" s="66">
        <f>'[2] 4.ЖКХ'!E33</f>
        <v>100</v>
      </c>
    </row>
    <row r="92" spans="1:7" ht="63.75">
      <c r="A92" s="61" t="s">
        <v>228</v>
      </c>
      <c r="B92" s="62" t="s">
        <v>229</v>
      </c>
      <c r="C92" s="63">
        <v>986</v>
      </c>
      <c r="D92" s="64" t="s">
        <v>211</v>
      </c>
      <c r="E92" s="65" t="s">
        <v>231</v>
      </c>
      <c r="F92" s="65"/>
      <c r="G92" s="66">
        <f>G93</f>
        <v>930</v>
      </c>
    </row>
    <row r="93" spans="1:7" ht="25.5">
      <c r="A93" s="61"/>
      <c r="B93" s="62" t="s">
        <v>397</v>
      </c>
      <c r="C93" s="63">
        <v>986</v>
      </c>
      <c r="D93" s="64" t="s">
        <v>211</v>
      </c>
      <c r="E93" s="65" t="s">
        <v>231</v>
      </c>
      <c r="F93" s="65">
        <v>244</v>
      </c>
      <c r="G93" s="66">
        <v>930</v>
      </c>
    </row>
    <row r="94" spans="1:7" ht="24" customHeight="1">
      <c r="A94" s="51" t="s">
        <v>57</v>
      </c>
      <c r="B94" s="52" t="s">
        <v>233</v>
      </c>
      <c r="C94" s="53">
        <v>986</v>
      </c>
      <c r="D94" s="54" t="s">
        <v>234</v>
      </c>
      <c r="E94" s="55"/>
      <c r="F94" s="55"/>
      <c r="G94" s="56">
        <f>G95</f>
        <v>215</v>
      </c>
    </row>
    <row r="95" spans="1:7" ht="25.5">
      <c r="A95" s="77" t="s">
        <v>60</v>
      </c>
      <c r="B95" s="39" t="s">
        <v>235</v>
      </c>
      <c r="C95" s="63">
        <v>986</v>
      </c>
      <c r="D95" s="64" t="s">
        <v>236</v>
      </c>
      <c r="E95" s="65"/>
      <c r="F95" s="65"/>
      <c r="G95" s="66">
        <f>G96</f>
        <v>215</v>
      </c>
    </row>
    <row r="96" spans="1:7" ht="44.25" customHeight="1">
      <c r="A96" s="76" t="s">
        <v>62</v>
      </c>
      <c r="B96" s="62" t="s">
        <v>237</v>
      </c>
      <c r="C96" s="63">
        <v>986</v>
      </c>
      <c r="D96" s="64" t="s">
        <v>236</v>
      </c>
      <c r="E96" s="65" t="s">
        <v>238</v>
      </c>
      <c r="F96" s="65"/>
      <c r="G96" s="66">
        <f>G97</f>
        <v>215</v>
      </c>
    </row>
    <row r="97" spans="1:7" ht="25.5">
      <c r="A97" s="61"/>
      <c r="B97" s="62" t="s">
        <v>397</v>
      </c>
      <c r="C97" s="63">
        <v>986</v>
      </c>
      <c r="D97" s="64" t="s">
        <v>236</v>
      </c>
      <c r="E97" s="65" t="s">
        <v>239</v>
      </c>
      <c r="F97" s="65">
        <v>244</v>
      </c>
      <c r="G97" s="66">
        <f>'[2] 5. охр.ср. '!D6</f>
        <v>215</v>
      </c>
    </row>
    <row r="98" spans="1:7" ht="30.75" customHeight="1">
      <c r="A98" s="51" t="s">
        <v>66</v>
      </c>
      <c r="B98" s="52" t="s">
        <v>240</v>
      </c>
      <c r="C98" s="53">
        <v>986</v>
      </c>
      <c r="D98" s="54" t="s">
        <v>241</v>
      </c>
      <c r="E98" s="55"/>
      <c r="F98" s="55"/>
      <c r="G98" s="56">
        <f>G99</f>
        <v>3999.2</v>
      </c>
    </row>
    <row r="99" spans="1:7" ht="25.5">
      <c r="A99" s="61" t="s">
        <v>69</v>
      </c>
      <c r="B99" s="39" t="s">
        <v>242</v>
      </c>
      <c r="C99" s="40">
        <v>986</v>
      </c>
      <c r="D99" s="58" t="s">
        <v>243</v>
      </c>
      <c r="E99" s="59"/>
      <c r="F99" s="59"/>
      <c r="G99" s="60">
        <f>G100+G102+G104+G106+G108+G111</f>
        <v>3999.2</v>
      </c>
    </row>
    <row r="100" spans="1:7" ht="38.25">
      <c r="A100" s="61" t="s">
        <v>244</v>
      </c>
      <c r="B100" s="62" t="s">
        <v>245</v>
      </c>
      <c r="C100" s="63">
        <v>986</v>
      </c>
      <c r="D100" s="64" t="s">
        <v>243</v>
      </c>
      <c r="E100" s="65" t="s">
        <v>246</v>
      </c>
      <c r="F100" s="65"/>
      <c r="G100" s="66">
        <f>G101</f>
        <v>1240</v>
      </c>
    </row>
    <row r="101" spans="1:7" ht="25.5">
      <c r="A101" s="61"/>
      <c r="B101" s="62" t="s">
        <v>397</v>
      </c>
      <c r="C101" s="63">
        <v>986</v>
      </c>
      <c r="D101" s="64" t="s">
        <v>243</v>
      </c>
      <c r="E101" s="65" t="s">
        <v>246</v>
      </c>
      <c r="F101" s="65">
        <v>244</v>
      </c>
      <c r="G101" s="66">
        <f>'[2]6.1.1. Образование в-п'!D21</f>
        <v>1240</v>
      </c>
    </row>
    <row r="102" spans="1:7" ht="38.25">
      <c r="A102" s="61" t="s">
        <v>247</v>
      </c>
      <c r="B102" s="62" t="s">
        <v>427</v>
      </c>
      <c r="C102" s="63">
        <v>986</v>
      </c>
      <c r="D102" s="64" t="s">
        <v>243</v>
      </c>
      <c r="E102" s="65" t="s">
        <v>248</v>
      </c>
      <c r="F102" s="65"/>
      <c r="G102" s="66">
        <f>G103</f>
        <v>1759.2</v>
      </c>
    </row>
    <row r="103" spans="1:7" ht="25.5">
      <c r="A103" s="61"/>
      <c r="B103" s="62" t="s">
        <v>397</v>
      </c>
      <c r="C103" s="63">
        <v>986</v>
      </c>
      <c r="D103" s="64" t="s">
        <v>243</v>
      </c>
      <c r="E103" s="65" t="s">
        <v>248</v>
      </c>
      <c r="F103" s="65">
        <v>244</v>
      </c>
      <c r="G103" s="66">
        <v>1759.2</v>
      </c>
    </row>
    <row r="104" spans="1:7" ht="54" customHeight="1">
      <c r="A104" s="61" t="s">
        <v>249</v>
      </c>
      <c r="B104" s="62" t="s">
        <v>371</v>
      </c>
      <c r="C104" s="63">
        <v>986</v>
      </c>
      <c r="D104" s="64" t="s">
        <v>243</v>
      </c>
      <c r="E104" s="65" t="s">
        <v>255</v>
      </c>
      <c r="F104" s="65"/>
      <c r="G104" s="66">
        <f>G105</f>
        <v>300</v>
      </c>
    </row>
    <row r="105" spans="1:7" ht="25.5">
      <c r="A105" s="61"/>
      <c r="B105" s="62" t="s">
        <v>397</v>
      </c>
      <c r="C105" s="63">
        <v>986</v>
      </c>
      <c r="D105" s="64" t="s">
        <v>243</v>
      </c>
      <c r="E105" s="65" t="s">
        <v>255</v>
      </c>
      <c r="F105" s="65">
        <v>244</v>
      </c>
      <c r="G105" s="66">
        <f>'[2] ст 6.1.3.Тер. '!D12</f>
        <v>300</v>
      </c>
    </row>
    <row r="106" spans="1:7" ht="51">
      <c r="A106" s="61" t="s">
        <v>250</v>
      </c>
      <c r="B106" s="62" t="s">
        <v>251</v>
      </c>
      <c r="C106" s="63">
        <v>986</v>
      </c>
      <c r="D106" s="64" t="s">
        <v>243</v>
      </c>
      <c r="E106" s="65" t="s">
        <v>232</v>
      </c>
      <c r="F106" s="65"/>
      <c r="G106" s="66">
        <f>G107</f>
        <v>300</v>
      </c>
    </row>
    <row r="107" spans="1:7" ht="25.5">
      <c r="A107" s="61"/>
      <c r="B107" s="62" t="s">
        <v>397</v>
      </c>
      <c r="C107" s="63">
        <v>986</v>
      </c>
      <c r="D107" s="64" t="s">
        <v>243</v>
      </c>
      <c r="E107" s="65" t="s">
        <v>232</v>
      </c>
      <c r="F107" s="65">
        <v>244</v>
      </c>
      <c r="G107" s="66">
        <f>'[2] 6.1.4. пдд  '!D14</f>
        <v>300</v>
      </c>
    </row>
    <row r="108" spans="1:7" ht="63.75">
      <c r="A108" s="61" t="s">
        <v>253</v>
      </c>
      <c r="B108" s="62" t="s">
        <v>254</v>
      </c>
      <c r="C108" s="63">
        <v>986</v>
      </c>
      <c r="D108" s="64" t="s">
        <v>243</v>
      </c>
      <c r="E108" s="65" t="s">
        <v>390</v>
      </c>
      <c r="F108" s="65"/>
      <c r="G108" s="66">
        <f>G109</f>
        <v>200</v>
      </c>
    </row>
    <row r="109" spans="1:7" ht="25.5">
      <c r="A109" s="61"/>
      <c r="B109" s="62" t="s">
        <v>397</v>
      </c>
      <c r="C109" s="63">
        <v>986</v>
      </c>
      <c r="D109" s="64" t="s">
        <v>243</v>
      </c>
      <c r="E109" s="65" t="s">
        <v>390</v>
      </c>
      <c r="F109" s="65">
        <v>244</v>
      </c>
      <c r="G109" s="66">
        <f>'[2]6.1.5.ПРАВОНАРУШЕНИЯ'!D12</f>
        <v>200</v>
      </c>
    </row>
    <row r="110" spans="1:7" ht="38.25">
      <c r="A110" s="61" t="s">
        <v>361</v>
      </c>
      <c r="B110" s="62" t="s">
        <v>360</v>
      </c>
      <c r="C110" s="63">
        <v>986</v>
      </c>
      <c r="D110" s="64" t="s">
        <v>243</v>
      </c>
      <c r="E110" s="65" t="s">
        <v>391</v>
      </c>
      <c r="F110" s="65"/>
      <c r="G110" s="66">
        <f>G111</f>
        <v>200</v>
      </c>
    </row>
    <row r="111" spans="1:7" ht="25.5">
      <c r="A111" s="61"/>
      <c r="B111" s="62" t="s">
        <v>397</v>
      </c>
      <c r="C111" s="63">
        <v>986</v>
      </c>
      <c r="D111" s="64" t="s">
        <v>243</v>
      </c>
      <c r="E111" s="65" t="s">
        <v>391</v>
      </c>
      <c r="F111" s="65">
        <v>244</v>
      </c>
      <c r="G111" s="66">
        <f>'[2]6.1.6.Наркопрофилактика'!D10</f>
        <v>200</v>
      </c>
    </row>
    <row r="112" spans="1:7" ht="20.25" customHeight="1">
      <c r="A112" s="51" t="s">
        <v>88</v>
      </c>
      <c r="B112" s="52" t="s">
        <v>256</v>
      </c>
      <c r="C112" s="53">
        <v>986</v>
      </c>
      <c r="D112" s="54" t="s">
        <v>257</v>
      </c>
      <c r="E112" s="55"/>
      <c r="F112" s="55"/>
      <c r="G112" s="56">
        <f>G113</f>
        <v>29836.1</v>
      </c>
    </row>
    <row r="113" spans="1:7" ht="12.75">
      <c r="A113" s="61" t="s">
        <v>91</v>
      </c>
      <c r="B113" s="39" t="s">
        <v>258</v>
      </c>
      <c r="C113" s="40">
        <v>986</v>
      </c>
      <c r="D113" s="58" t="s">
        <v>259</v>
      </c>
      <c r="E113" s="59"/>
      <c r="F113" s="59"/>
      <c r="G113" s="60">
        <f>G114+G116+G118</f>
        <v>29836.1</v>
      </c>
    </row>
    <row r="114" spans="1:7" ht="38.25">
      <c r="A114" s="72" t="s">
        <v>260</v>
      </c>
      <c r="B114" s="62" t="s">
        <v>354</v>
      </c>
      <c r="C114" s="63">
        <v>986</v>
      </c>
      <c r="D114" s="64" t="s">
        <v>259</v>
      </c>
      <c r="E114" s="65" t="s">
        <v>334</v>
      </c>
      <c r="F114" s="65"/>
      <c r="G114" s="78">
        <f>G115</f>
        <v>23096.1</v>
      </c>
    </row>
    <row r="115" spans="1:7" ht="38.25">
      <c r="A115" s="72"/>
      <c r="B115" s="62" t="s">
        <v>393</v>
      </c>
      <c r="C115" s="63">
        <v>986</v>
      </c>
      <c r="D115" s="64" t="s">
        <v>259</v>
      </c>
      <c r="E115" s="65" t="s">
        <v>334</v>
      </c>
      <c r="F115" s="65">
        <v>611</v>
      </c>
      <c r="G115" s="78">
        <v>23096.1</v>
      </c>
    </row>
    <row r="116" spans="1:7" ht="63.75">
      <c r="A116" s="61" t="s">
        <v>262</v>
      </c>
      <c r="B116" s="62" t="s">
        <v>261</v>
      </c>
      <c r="C116" s="63">
        <v>986</v>
      </c>
      <c r="D116" s="64" t="s">
        <v>259</v>
      </c>
      <c r="E116" s="65" t="s">
        <v>418</v>
      </c>
      <c r="F116" s="65"/>
      <c r="G116" s="66">
        <f>G117</f>
        <v>5540</v>
      </c>
    </row>
    <row r="117" spans="1:7" ht="25.5">
      <c r="A117" s="61"/>
      <c r="B117" s="62" t="s">
        <v>397</v>
      </c>
      <c r="C117" s="63">
        <v>986</v>
      </c>
      <c r="D117" s="64" t="s">
        <v>259</v>
      </c>
      <c r="E117" s="65" t="s">
        <v>418</v>
      </c>
      <c r="F117" s="65">
        <v>244</v>
      </c>
      <c r="G117" s="66">
        <f>'[2]7.1.2.Календарь '!E84</f>
        <v>5540</v>
      </c>
    </row>
    <row r="118" spans="1:7" ht="65.25" customHeight="1">
      <c r="A118" s="61" t="s">
        <v>333</v>
      </c>
      <c r="B118" s="62" t="s">
        <v>263</v>
      </c>
      <c r="C118" s="63">
        <v>986</v>
      </c>
      <c r="D118" s="64" t="s">
        <v>259</v>
      </c>
      <c r="E118" s="65" t="s">
        <v>419</v>
      </c>
      <c r="F118" s="65"/>
      <c r="G118" s="66">
        <f>G119</f>
        <v>1200</v>
      </c>
    </row>
    <row r="119" spans="1:7" ht="25.5">
      <c r="A119" s="61"/>
      <c r="B119" s="62" t="s">
        <v>397</v>
      </c>
      <c r="C119" s="63">
        <v>986</v>
      </c>
      <c r="D119" s="64" t="s">
        <v>259</v>
      </c>
      <c r="E119" s="65" t="s">
        <v>419</v>
      </c>
      <c r="F119" s="65">
        <v>244</v>
      </c>
      <c r="G119" s="66">
        <f>'[2]7.1.3. Традиц. культ. '!D18</f>
        <v>1200</v>
      </c>
    </row>
    <row r="120" spans="1:7" ht="21" customHeight="1">
      <c r="A120" s="79" t="s">
        <v>264</v>
      </c>
      <c r="B120" s="52" t="s">
        <v>265</v>
      </c>
      <c r="C120" s="53">
        <v>986</v>
      </c>
      <c r="D120" s="55">
        <v>1000</v>
      </c>
      <c r="E120" s="55"/>
      <c r="F120" s="55"/>
      <c r="G120" s="56">
        <f>G121</f>
        <v>15482.6</v>
      </c>
    </row>
    <row r="121" spans="1:7" ht="12.75">
      <c r="A121" s="80" t="s">
        <v>101</v>
      </c>
      <c r="B121" s="39" t="s">
        <v>266</v>
      </c>
      <c r="C121" s="40">
        <v>986</v>
      </c>
      <c r="D121" s="59" t="s">
        <v>267</v>
      </c>
      <c r="E121" s="59"/>
      <c r="F121" s="59"/>
      <c r="G121" s="60">
        <f>G124+G122+G126</f>
        <v>15482.6</v>
      </c>
    </row>
    <row r="122" spans="1:7" ht="25.5">
      <c r="A122" s="81" t="s">
        <v>268</v>
      </c>
      <c r="B122" s="62" t="s">
        <v>269</v>
      </c>
      <c r="C122" s="63">
        <v>986</v>
      </c>
      <c r="D122" s="82" t="s">
        <v>267</v>
      </c>
      <c r="E122" s="65" t="s">
        <v>270</v>
      </c>
      <c r="F122" s="65"/>
      <c r="G122" s="66">
        <f>G123</f>
        <v>9117.6</v>
      </c>
    </row>
    <row r="123" spans="1:7" ht="38.25">
      <c r="A123" s="81"/>
      <c r="B123" s="62" t="s">
        <v>169</v>
      </c>
      <c r="C123" s="9">
        <v>986</v>
      </c>
      <c r="D123" s="83" t="s">
        <v>267</v>
      </c>
      <c r="E123" s="65" t="s">
        <v>270</v>
      </c>
      <c r="F123" s="65">
        <v>598</v>
      </c>
      <c r="G123" s="66">
        <f>'[2]р.8 Социальная политика'!C10</f>
        <v>9117.6</v>
      </c>
    </row>
    <row r="124" spans="1:7" ht="12.75">
      <c r="A124" s="84" t="s">
        <v>271</v>
      </c>
      <c r="B124" s="62" t="s">
        <v>272</v>
      </c>
      <c r="C124" s="63">
        <v>986</v>
      </c>
      <c r="D124" s="82" t="s">
        <v>267</v>
      </c>
      <c r="E124" s="65" t="s">
        <v>273</v>
      </c>
      <c r="F124" s="65"/>
      <c r="G124" s="66">
        <f>G125</f>
        <v>2381.1</v>
      </c>
    </row>
    <row r="125" spans="1:7" ht="38.25">
      <c r="A125" s="84"/>
      <c r="B125" s="62" t="s">
        <v>169</v>
      </c>
      <c r="C125" s="63">
        <v>986</v>
      </c>
      <c r="D125" s="82" t="s">
        <v>267</v>
      </c>
      <c r="E125" s="65" t="s">
        <v>273</v>
      </c>
      <c r="F125" s="65">
        <v>598</v>
      </c>
      <c r="G125" s="66">
        <f>'[2]р.8 Социальная политика'!C12</f>
        <v>2381.1</v>
      </c>
    </row>
    <row r="126" spans="1:7" ht="25.5">
      <c r="A126" s="61" t="s">
        <v>274</v>
      </c>
      <c r="B126" s="62" t="s">
        <v>275</v>
      </c>
      <c r="C126" s="63">
        <v>986</v>
      </c>
      <c r="D126" s="82" t="s">
        <v>267</v>
      </c>
      <c r="E126" s="65" t="s">
        <v>276</v>
      </c>
      <c r="F126" s="65"/>
      <c r="G126" s="66">
        <f>G127</f>
        <v>3983.9</v>
      </c>
    </row>
    <row r="127" spans="1:7" ht="38.25">
      <c r="A127" s="61"/>
      <c r="B127" s="62" t="s">
        <v>169</v>
      </c>
      <c r="C127" s="63">
        <v>986</v>
      </c>
      <c r="D127" s="82" t="s">
        <v>267</v>
      </c>
      <c r="E127" s="65" t="s">
        <v>276</v>
      </c>
      <c r="F127" s="65">
        <v>598</v>
      </c>
      <c r="G127" s="66">
        <f>'[2]р.8 Социальная политика'!C15</f>
        <v>3983.9</v>
      </c>
    </row>
    <row r="128" spans="1:7" ht="20.25" customHeight="1">
      <c r="A128" s="51">
        <v>9</v>
      </c>
      <c r="B128" s="52" t="s">
        <v>277</v>
      </c>
      <c r="C128" s="53">
        <v>986</v>
      </c>
      <c r="D128" s="54" t="s">
        <v>278</v>
      </c>
      <c r="E128" s="55"/>
      <c r="F128" s="55"/>
      <c r="G128" s="56">
        <f>G129</f>
        <v>12146.2</v>
      </c>
    </row>
    <row r="129" spans="1:7" ht="18.75" customHeight="1">
      <c r="A129" s="61" t="s">
        <v>279</v>
      </c>
      <c r="B129" s="39" t="s">
        <v>280</v>
      </c>
      <c r="C129" s="40">
        <v>986</v>
      </c>
      <c r="D129" s="58" t="s">
        <v>281</v>
      </c>
      <c r="E129" s="59"/>
      <c r="F129" s="59"/>
      <c r="G129" s="60">
        <f>G132+G130</f>
        <v>12146.2</v>
      </c>
    </row>
    <row r="130" spans="1:7" ht="38.25">
      <c r="A130" s="61" t="s">
        <v>282</v>
      </c>
      <c r="B130" s="62" t="s">
        <v>359</v>
      </c>
      <c r="C130" s="63">
        <v>986</v>
      </c>
      <c r="D130" s="64" t="s">
        <v>281</v>
      </c>
      <c r="E130" s="65" t="s">
        <v>283</v>
      </c>
      <c r="F130" s="65"/>
      <c r="G130" s="66">
        <f>G131</f>
        <v>10596.2</v>
      </c>
    </row>
    <row r="131" spans="1:7" ht="38.25">
      <c r="A131" s="61"/>
      <c r="B131" s="62" t="s">
        <v>393</v>
      </c>
      <c r="C131" s="63">
        <v>986</v>
      </c>
      <c r="D131" s="64" t="s">
        <v>281</v>
      </c>
      <c r="E131" s="65" t="s">
        <v>283</v>
      </c>
      <c r="F131" s="65">
        <v>611</v>
      </c>
      <c r="G131" s="66">
        <v>10596.2</v>
      </c>
    </row>
    <row r="132" spans="1:7" ht="25.5" customHeight="1">
      <c r="A132" s="61" t="s">
        <v>284</v>
      </c>
      <c r="B132" s="62" t="s">
        <v>285</v>
      </c>
      <c r="C132" s="63">
        <v>986</v>
      </c>
      <c r="D132" s="64" t="s">
        <v>281</v>
      </c>
      <c r="E132" s="65" t="s">
        <v>420</v>
      </c>
      <c r="F132" s="65"/>
      <c r="G132" s="66">
        <f>G133</f>
        <v>1550</v>
      </c>
    </row>
    <row r="133" spans="1:7" ht="25.5">
      <c r="A133" s="61"/>
      <c r="B133" s="62" t="s">
        <v>397</v>
      </c>
      <c r="C133" s="63">
        <v>986</v>
      </c>
      <c r="D133" s="64" t="s">
        <v>281</v>
      </c>
      <c r="E133" s="65" t="s">
        <v>420</v>
      </c>
      <c r="F133" s="65">
        <v>244</v>
      </c>
      <c r="G133" s="66">
        <f>'[2]9.1.2.дравохр и спорт'!D15</f>
        <v>1550</v>
      </c>
    </row>
    <row r="134" spans="1:7" ht="24" customHeight="1">
      <c r="A134" s="51">
        <v>10</v>
      </c>
      <c r="B134" s="52" t="s">
        <v>286</v>
      </c>
      <c r="C134" s="53"/>
      <c r="D134" s="54"/>
      <c r="E134" s="55"/>
      <c r="F134" s="55"/>
      <c r="G134" s="56">
        <f>G135</f>
        <v>2180</v>
      </c>
    </row>
    <row r="135" spans="1:7" ht="21" customHeight="1">
      <c r="A135" s="85" t="s">
        <v>287</v>
      </c>
      <c r="B135" s="39" t="s">
        <v>288</v>
      </c>
      <c r="C135" s="40">
        <v>986</v>
      </c>
      <c r="D135" s="58" t="s">
        <v>289</v>
      </c>
      <c r="E135" s="59"/>
      <c r="F135" s="59"/>
      <c r="G135" s="60">
        <f>G136+G138</f>
        <v>2180</v>
      </c>
    </row>
    <row r="136" spans="1:7" ht="38.25">
      <c r="A136" s="61" t="s">
        <v>290</v>
      </c>
      <c r="B136" s="62" t="s">
        <v>291</v>
      </c>
      <c r="C136" s="63">
        <v>986</v>
      </c>
      <c r="D136" s="64" t="s">
        <v>292</v>
      </c>
      <c r="E136" s="65" t="s">
        <v>293</v>
      </c>
      <c r="F136" s="65"/>
      <c r="G136" s="66">
        <f>G137</f>
        <v>2080</v>
      </c>
    </row>
    <row r="137" spans="1:8" ht="25.5">
      <c r="A137" s="61"/>
      <c r="B137" s="62" t="s">
        <v>397</v>
      </c>
      <c r="C137" s="63">
        <v>986</v>
      </c>
      <c r="D137" s="64" t="s">
        <v>292</v>
      </c>
      <c r="E137" s="65" t="s">
        <v>293</v>
      </c>
      <c r="F137" s="65">
        <v>244</v>
      </c>
      <c r="G137" s="66">
        <v>2080</v>
      </c>
      <c r="H137" t="s">
        <v>426</v>
      </c>
    </row>
    <row r="138" spans="1:7" ht="25.5">
      <c r="A138" s="61" t="s">
        <v>294</v>
      </c>
      <c r="B138" s="62" t="s">
        <v>362</v>
      </c>
      <c r="C138" s="63">
        <v>986</v>
      </c>
      <c r="D138" s="64" t="s">
        <v>292</v>
      </c>
      <c r="E138" s="65" t="s">
        <v>295</v>
      </c>
      <c r="F138" s="65"/>
      <c r="G138" s="66">
        <f>G139</f>
        <v>100</v>
      </c>
    </row>
    <row r="139" spans="1:7" ht="25.5">
      <c r="A139" s="61"/>
      <c r="B139" s="62" t="s">
        <v>397</v>
      </c>
      <c r="C139" s="63">
        <v>986</v>
      </c>
      <c r="D139" s="64" t="s">
        <v>292</v>
      </c>
      <c r="E139" s="65" t="s">
        <v>295</v>
      </c>
      <c r="F139" s="65">
        <v>244</v>
      </c>
      <c r="G139" s="66">
        <f>'[2]10. СМИ'!D16</f>
        <v>100</v>
      </c>
    </row>
    <row r="140" ht="12.75">
      <c r="G140" s="114"/>
    </row>
    <row r="141" ht="12.75">
      <c r="G141" s="114"/>
    </row>
  </sheetData>
  <sheetProtection/>
  <mergeCells count="1">
    <mergeCell ref="A6:G6"/>
  </mergeCells>
  <printOptions/>
  <pageMargins left="0.7874015748031497" right="0.3937007874015748" top="0.5905511811023623" bottom="0.5905511811023623" header="0" footer="0"/>
  <pageSetup horizontalDpi="600" verticalDpi="600" orientation="portrait" paperSize="9" scale="90" r:id="rId3"/>
  <rowBreaks count="5" manualBreakCount="5">
    <brk id="34" max="6" man="1"/>
    <brk id="60" max="6" man="1"/>
    <brk id="81" max="6" man="1"/>
    <brk id="103" max="6" man="1"/>
    <brk id="126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</cols>
  <sheetData>
    <row r="1" ht="12.75">
      <c r="C1" s="2" t="s">
        <v>343</v>
      </c>
    </row>
    <row r="2" ht="12.75">
      <c r="C2" s="2" t="s">
        <v>1</v>
      </c>
    </row>
    <row r="3" ht="12.75">
      <c r="C3" s="2" t="s">
        <v>446</v>
      </c>
    </row>
    <row r="4" ht="12.75">
      <c r="C4" s="2"/>
    </row>
    <row r="5" spans="1:5" ht="21.75" customHeight="1">
      <c r="A5" s="121"/>
      <c r="B5" s="121"/>
      <c r="C5" s="121"/>
      <c r="D5" s="2"/>
      <c r="E5" s="2"/>
    </row>
    <row r="6" spans="1:3" ht="53.25" customHeight="1">
      <c r="A6" s="122" t="s">
        <v>435</v>
      </c>
      <c r="B6" s="122"/>
      <c r="C6" s="122"/>
    </row>
    <row r="7" ht="12.75">
      <c r="C7" s="38" t="s">
        <v>2</v>
      </c>
    </row>
    <row r="8" spans="1:3" ht="15.75">
      <c r="A8" s="86" t="s">
        <v>297</v>
      </c>
      <c r="B8" s="86" t="s">
        <v>129</v>
      </c>
      <c r="C8" s="86" t="s">
        <v>6</v>
      </c>
    </row>
    <row r="9" spans="1:3" ht="25.5">
      <c r="A9" s="40"/>
      <c r="B9" s="40" t="s">
        <v>298</v>
      </c>
      <c r="C9" s="87">
        <f>C10</f>
        <v>10200</v>
      </c>
    </row>
    <row r="10" spans="1:3" ht="25.5">
      <c r="A10" s="63" t="s">
        <v>372</v>
      </c>
      <c r="B10" s="40" t="s">
        <v>299</v>
      </c>
      <c r="C10" s="88">
        <f>C11</f>
        <v>10200</v>
      </c>
    </row>
    <row r="11" spans="1:3" ht="25.5">
      <c r="A11" s="63" t="s">
        <v>373</v>
      </c>
      <c r="B11" s="89" t="s">
        <v>300</v>
      </c>
      <c r="C11" s="88">
        <f>10200</f>
        <v>10200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</cols>
  <sheetData>
    <row r="1" ht="12.75">
      <c r="C1" s="2" t="s">
        <v>440</v>
      </c>
    </row>
    <row r="2" ht="12.75">
      <c r="C2" s="2" t="s">
        <v>1</v>
      </c>
    </row>
    <row r="3" ht="12.75">
      <c r="C3" s="2" t="s">
        <v>446</v>
      </c>
    </row>
    <row r="4" ht="12.75">
      <c r="C4" s="2"/>
    </row>
    <row r="5" spans="1:5" ht="21.75" customHeight="1">
      <c r="A5" s="121"/>
      <c r="B5" s="121"/>
      <c r="C5" s="121"/>
      <c r="D5" s="2"/>
      <c r="E5" s="2"/>
    </row>
    <row r="6" spans="1:3" ht="75" customHeight="1">
      <c r="A6" s="122" t="s">
        <v>436</v>
      </c>
      <c r="B6" s="122"/>
      <c r="C6" s="122"/>
    </row>
    <row r="7" ht="12.75">
      <c r="C7" s="38" t="s">
        <v>2</v>
      </c>
    </row>
    <row r="8" spans="1:3" ht="15.75">
      <c r="A8" s="86" t="s">
        <v>297</v>
      </c>
      <c r="B8" s="86" t="s">
        <v>129</v>
      </c>
      <c r="C8" s="86" t="s">
        <v>6</v>
      </c>
    </row>
    <row r="9" spans="1:3" ht="25.5">
      <c r="A9" s="40"/>
      <c r="B9" s="40" t="s">
        <v>298</v>
      </c>
      <c r="C9" s="87">
        <f>C10</f>
        <v>10200</v>
      </c>
    </row>
    <row r="10" spans="1:3" ht="25.5">
      <c r="A10" s="63" t="s">
        <v>372</v>
      </c>
      <c r="B10" s="40" t="s">
        <v>299</v>
      </c>
      <c r="C10" s="88">
        <f>C11</f>
        <v>10200</v>
      </c>
    </row>
    <row r="11" spans="1:3" ht="25.5">
      <c r="A11" s="63" t="s">
        <v>373</v>
      </c>
      <c r="B11" s="89" t="s">
        <v>300</v>
      </c>
      <c r="C11" s="88">
        <f>C15+C12</f>
        <v>10200</v>
      </c>
    </row>
    <row r="12" spans="1:3" ht="25.5">
      <c r="A12" s="63" t="s">
        <v>301</v>
      </c>
      <c r="B12" s="89" t="s">
        <v>302</v>
      </c>
      <c r="C12" s="88">
        <f>C13</f>
        <v>-180100</v>
      </c>
    </row>
    <row r="13" spans="1:3" ht="25.5">
      <c r="A13" s="63" t="s">
        <v>303</v>
      </c>
      <c r="B13" s="90" t="s">
        <v>304</v>
      </c>
      <c r="C13" s="91">
        <f>C14</f>
        <v>-180100</v>
      </c>
    </row>
    <row r="14" spans="1:8" ht="71.25" customHeight="1">
      <c r="A14" s="63" t="s">
        <v>305</v>
      </c>
      <c r="B14" s="90" t="s">
        <v>306</v>
      </c>
      <c r="C14" s="91">
        <f>-'ДОХОДЫ пр.2  '!D10</f>
        <v>-180100</v>
      </c>
      <c r="H14" s="92"/>
    </row>
    <row r="15" spans="1:3" ht="25.5">
      <c r="A15" s="63" t="s">
        <v>374</v>
      </c>
      <c r="B15" s="89" t="s">
        <v>307</v>
      </c>
      <c r="C15" s="88">
        <f>C16</f>
        <v>190300</v>
      </c>
    </row>
    <row r="16" spans="1:3" ht="25.5">
      <c r="A16" s="63" t="s">
        <v>308</v>
      </c>
      <c r="B16" s="89" t="s">
        <v>309</v>
      </c>
      <c r="C16" s="88">
        <f>C17</f>
        <v>190300</v>
      </c>
    </row>
    <row r="17" spans="1:3" ht="63.75">
      <c r="A17" s="63" t="s">
        <v>310</v>
      </c>
      <c r="B17" s="90" t="s">
        <v>311</v>
      </c>
      <c r="C17" s="91">
        <v>190300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45.25390625" style="0" customWidth="1"/>
  </cols>
  <sheetData>
    <row r="1" spans="1:5" ht="15.75">
      <c r="A1" s="93"/>
      <c r="B1" s="93"/>
      <c r="C1" s="2" t="s">
        <v>438</v>
      </c>
      <c r="E1" s="94"/>
    </row>
    <row r="2" spans="1:5" ht="15.75">
      <c r="A2" s="93"/>
      <c r="B2" s="93"/>
      <c r="C2" s="2" t="s">
        <v>1</v>
      </c>
      <c r="E2" s="94"/>
    </row>
    <row r="3" spans="1:5" ht="15.75">
      <c r="A3" s="93"/>
      <c r="B3" s="93"/>
      <c r="C3" s="2" t="s">
        <v>446</v>
      </c>
      <c r="E3" s="94"/>
    </row>
    <row r="4" spans="1:5" ht="15.75">
      <c r="A4" s="93"/>
      <c r="B4" s="93"/>
      <c r="C4" s="2"/>
      <c r="E4" s="94"/>
    </row>
    <row r="5" spans="1:5" ht="15.75">
      <c r="A5" s="93"/>
      <c r="B5" s="93"/>
      <c r="C5" s="2"/>
      <c r="E5" s="94"/>
    </row>
    <row r="6" spans="1:5" ht="15.75">
      <c r="A6" s="123" t="s">
        <v>313</v>
      </c>
      <c r="B6" s="123"/>
      <c r="C6" s="123"/>
      <c r="E6" s="94"/>
    </row>
    <row r="7" spans="1:5" ht="15.75">
      <c r="A7" s="123" t="s">
        <v>314</v>
      </c>
      <c r="B7" s="123"/>
      <c r="C7" s="123"/>
      <c r="E7" s="94"/>
    </row>
    <row r="8" spans="1:5" ht="15.75">
      <c r="A8" s="123" t="s">
        <v>315</v>
      </c>
      <c r="B8" s="123"/>
      <c r="C8" s="123"/>
      <c r="E8" s="94"/>
    </row>
    <row r="9" spans="1:5" ht="15" customHeight="1">
      <c r="A9" s="123" t="s">
        <v>316</v>
      </c>
      <c r="B9" s="123"/>
      <c r="C9" s="123"/>
      <c r="D9" s="4"/>
      <c r="E9" s="4"/>
    </row>
    <row r="10" spans="1:5" ht="15.75">
      <c r="A10" s="93"/>
      <c r="B10" s="93"/>
      <c r="C10" s="93"/>
      <c r="E10" s="95"/>
    </row>
    <row r="11" spans="1:5" ht="35.25" customHeight="1">
      <c r="A11" s="124" t="s">
        <v>317</v>
      </c>
      <c r="B11" s="124"/>
      <c r="C11" s="124" t="s">
        <v>318</v>
      </c>
      <c r="E11" s="95"/>
    </row>
    <row r="12" spans="1:5" ht="44.25" customHeight="1">
      <c r="A12" s="63" t="s">
        <v>319</v>
      </c>
      <c r="B12" s="63" t="s">
        <v>320</v>
      </c>
      <c r="C12" s="124"/>
      <c r="E12" s="95"/>
    </row>
    <row r="13" spans="1:3" ht="34.5" customHeight="1">
      <c r="A13" s="63">
        <v>986</v>
      </c>
      <c r="B13" s="63"/>
      <c r="C13" s="63" t="s">
        <v>459</v>
      </c>
    </row>
    <row r="14" spans="1:3" ht="84" customHeight="1">
      <c r="A14" s="63">
        <v>986</v>
      </c>
      <c r="B14" s="96" t="s">
        <v>321</v>
      </c>
      <c r="C14" s="22" t="s">
        <v>77</v>
      </c>
    </row>
    <row r="15" spans="1:3" ht="51">
      <c r="A15" s="63">
        <v>986</v>
      </c>
      <c r="B15" s="97" t="s">
        <v>322</v>
      </c>
      <c r="C15" s="22" t="s">
        <v>93</v>
      </c>
    </row>
    <row r="16" spans="1:3" ht="25.5">
      <c r="A16" s="63">
        <v>986</v>
      </c>
      <c r="B16" s="97" t="s">
        <v>323</v>
      </c>
      <c r="C16" s="22" t="s">
        <v>98</v>
      </c>
    </row>
    <row r="17" spans="1:3" ht="76.5">
      <c r="A17" s="73">
        <v>986</v>
      </c>
      <c r="B17" s="97" t="s">
        <v>324</v>
      </c>
      <c r="C17" s="22" t="s">
        <v>325</v>
      </c>
    </row>
    <row r="18" spans="1:3" ht="102">
      <c r="A18" s="73">
        <v>986</v>
      </c>
      <c r="B18" s="97" t="s">
        <v>326</v>
      </c>
      <c r="C18" s="22" t="s">
        <v>449</v>
      </c>
    </row>
    <row r="19" spans="1:3" ht="89.25">
      <c r="A19" s="63">
        <v>986</v>
      </c>
      <c r="B19" s="97" t="s">
        <v>327</v>
      </c>
      <c r="C19" s="22" t="s">
        <v>460</v>
      </c>
    </row>
    <row r="20" spans="1:3" ht="51" customHeight="1">
      <c r="A20" s="73">
        <v>986</v>
      </c>
      <c r="B20" s="97" t="s">
        <v>328</v>
      </c>
      <c r="C20" s="22" t="s">
        <v>329</v>
      </c>
    </row>
    <row r="21" spans="1:3" ht="63.75">
      <c r="A21" s="63">
        <v>986</v>
      </c>
      <c r="B21" s="97" t="s">
        <v>330</v>
      </c>
      <c r="C21" s="22" t="s">
        <v>331</v>
      </c>
    </row>
    <row r="22" spans="1:3" ht="140.25">
      <c r="A22" s="73">
        <v>986</v>
      </c>
      <c r="B22" s="97" t="s">
        <v>127</v>
      </c>
      <c r="C22" s="22" t="s">
        <v>461</v>
      </c>
    </row>
  </sheetData>
  <sheetProtection/>
  <mergeCells count="6">
    <mergeCell ref="A6:C6"/>
    <mergeCell ref="A7:C7"/>
    <mergeCell ref="A8:C8"/>
    <mergeCell ref="A9:C9"/>
    <mergeCell ref="A11:B11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8.00390625" style="0" customWidth="1"/>
    <col min="2" max="2" width="25.875" style="0" customWidth="1"/>
    <col min="3" max="3" width="43.25390625" style="0" customWidth="1"/>
  </cols>
  <sheetData>
    <row r="1" spans="3:7" ht="15.75">
      <c r="C1" s="2" t="s">
        <v>439</v>
      </c>
      <c r="G1" s="94"/>
    </row>
    <row r="2" spans="3:7" ht="15.75">
      <c r="C2" s="2" t="s">
        <v>1</v>
      </c>
      <c r="G2" s="94"/>
    </row>
    <row r="3" spans="3:7" ht="15.75">
      <c r="C3" s="2" t="s">
        <v>446</v>
      </c>
      <c r="G3" s="94"/>
    </row>
    <row r="4" spans="3:7" ht="15.75">
      <c r="C4" s="2"/>
      <c r="G4" s="94"/>
    </row>
    <row r="5" ht="12.75" customHeight="1">
      <c r="G5" s="107"/>
    </row>
    <row r="6" spans="1:7" ht="15.75">
      <c r="A6" s="38"/>
      <c r="B6" s="38"/>
      <c r="C6" s="38"/>
      <c r="G6" s="107"/>
    </row>
    <row r="7" spans="1:7" ht="15.75">
      <c r="A7" s="123" t="s">
        <v>313</v>
      </c>
      <c r="B7" s="123"/>
      <c r="C7" s="123"/>
      <c r="G7" s="107"/>
    </row>
    <row r="8" spans="1:7" ht="37.5" customHeight="1">
      <c r="A8" s="125" t="s">
        <v>344</v>
      </c>
      <c r="B8" s="125"/>
      <c r="C8" s="125"/>
      <c r="G8" s="95"/>
    </row>
    <row r="9" spans="1:7" ht="15.75">
      <c r="A9" s="38"/>
      <c r="B9" s="38"/>
      <c r="C9" s="38"/>
      <c r="G9" s="107"/>
    </row>
    <row r="10" spans="1:7" ht="15.75">
      <c r="A10" s="38"/>
      <c r="B10" s="38"/>
      <c r="C10" s="2"/>
      <c r="G10" s="94"/>
    </row>
    <row r="11" spans="1:9" ht="47.25" customHeight="1">
      <c r="A11" s="63" t="s">
        <v>345</v>
      </c>
      <c r="B11" s="63" t="s">
        <v>346</v>
      </c>
      <c r="C11" s="63" t="s">
        <v>129</v>
      </c>
      <c r="G11" s="108"/>
      <c r="H11" s="108"/>
      <c r="I11" s="108"/>
    </row>
    <row r="12" spans="1:9" ht="36" customHeight="1">
      <c r="A12" s="63"/>
      <c r="B12" s="63"/>
      <c r="C12" s="117" t="s">
        <v>347</v>
      </c>
      <c r="G12" s="108"/>
      <c r="H12" s="108"/>
      <c r="I12" s="108"/>
    </row>
    <row r="13" spans="1:9" ht="25.5">
      <c r="A13" s="63"/>
      <c r="B13" s="63" t="s">
        <v>348</v>
      </c>
      <c r="C13" s="89" t="s">
        <v>300</v>
      </c>
      <c r="G13" s="108"/>
      <c r="H13" s="108"/>
      <c r="I13" s="108"/>
    </row>
    <row r="14" spans="1:9" ht="15.75">
      <c r="A14" s="63"/>
      <c r="B14" s="63" t="s">
        <v>349</v>
      </c>
      <c r="C14" s="89" t="s">
        <v>302</v>
      </c>
      <c r="G14" s="108"/>
      <c r="H14" s="108"/>
      <c r="I14" s="108"/>
    </row>
    <row r="15" spans="1:7" ht="51">
      <c r="A15" s="63">
        <v>986</v>
      </c>
      <c r="B15" s="63" t="s">
        <v>350</v>
      </c>
      <c r="C15" s="90" t="s">
        <v>351</v>
      </c>
      <c r="G15" s="107"/>
    </row>
    <row r="16" spans="1:3" ht="12.75">
      <c r="A16" s="63"/>
      <c r="B16" s="63" t="s">
        <v>352</v>
      </c>
      <c r="C16" s="89" t="s">
        <v>307</v>
      </c>
    </row>
    <row r="17" spans="1:3" ht="51">
      <c r="A17" s="63">
        <v>986</v>
      </c>
      <c r="B17" s="63" t="s">
        <v>353</v>
      </c>
      <c r="C17" s="90" t="s">
        <v>311</v>
      </c>
    </row>
    <row r="25" ht="12.75">
      <c r="N25" s="38"/>
    </row>
  </sheetData>
  <sheetProtection/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2013-06-28T07:07:47Z</cp:lastPrinted>
  <dcterms:created xsi:type="dcterms:W3CDTF">2011-05-13T07:21:22Z</dcterms:created>
  <dcterms:modified xsi:type="dcterms:W3CDTF">2013-07-02T17:50:01Z</dcterms:modified>
  <cp:category/>
  <cp:version/>
  <cp:contentType/>
  <cp:contentStatus/>
</cp:coreProperties>
</file>