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70" windowWidth="14955" windowHeight="7035" firstSheet="2" activeTab="5"/>
  </bookViews>
  <sheets>
    <sheet name="ДОХОДЫ пр.1" sheetId="1" r:id="rId1"/>
    <sheet name="ДОХОДЫ пр.2  " sheetId="2" r:id="rId2"/>
    <sheet name="РАСХОДЫ пр.3" sheetId="3" r:id="rId3"/>
    <sheet name="РАСХОДЫ пр.4" sheetId="4" r:id="rId4"/>
    <sheet name="дефицит пр.5" sheetId="5" r:id="rId5"/>
    <sheet name="дефицит пр.6 " sheetId="6" r:id="rId6"/>
    <sheet name="ГА доходов пр.7" sheetId="7" r:id="rId7"/>
    <sheet name="ГА ИДефицита пр.8" sheetId="8" r:id="rId8"/>
  </sheets>
  <externalReferences>
    <externalReference r:id="rId11"/>
    <externalReference r:id="rId12"/>
  </externalReferences>
  <definedNames>
    <definedName name="_edn1" localSheetId="2">'РАСХОДЫ пр.3'!#REF!</definedName>
    <definedName name="_edn1" localSheetId="3">'РАСХОДЫ пр.4'!#REF!</definedName>
    <definedName name="_edn2" localSheetId="2">'РАСХОДЫ пр.3'!#REF!</definedName>
    <definedName name="_edn2" localSheetId="3">'РАСХОДЫ пр.4'!#REF!</definedName>
    <definedName name="_edn3" localSheetId="2">'РАСХОДЫ пр.3'!#REF!</definedName>
    <definedName name="_edn3" localSheetId="3">'РАСХОДЫ пр.4'!#REF!</definedName>
    <definedName name="_ednref1" localSheetId="2">'РАСХОДЫ пр.3'!#REF!</definedName>
    <definedName name="_ednref1" localSheetId="3">'РАСХОДЫ пр.4'!#REF!</definedName>
    <definedName name="_ednref2" localSheetId="2">'РАСХОДЫ пр.3'!#REF!</definedName>
    <definedName name="_ednref2" localSheetId="3">'РАСХОДЫ пр.4'!#REF!</definedName>
    <definedName name="_ednref3" localSheetId="2">'РАСХОДЫ пр.3'!#REF!</definedName>
    <definedName name="_ednref3" localSheetId="3">'РАСХОДЫ пр.4'!#REF!</definedName>
    <definedName name="в" localSheetId="6">#REF!,#REF!,#REF!,#REF!</definedName>
    <definedName name="в" localSheetId="7">#REF!,#REF!,#REF!,#REF!</definedName>
    <definedName name="в" localSheetId="4">#REF!,#REF!,#REF!,#REF!</definedName>
    <definedName name="в" localSheetId="5">#REF!,#REF!,#REF!,#REF!</definedName>
    <definedName name="в" localSheetId="0">#REF!,#REF!,#REF!,#REF!</definedName>
    <definedName name="в" localSheetId="2">#REF!,#REF!,#REF!,#REF!</definedName>
    <definedName name="в" localSheetId="3">#REF!,#REF!,#REF!,#REF!</definedName>
    <definedName name="в">#REF!,#REF!,#REF!,#REF!</definedName>
    <definedName name="_xlnm.Print_Area" localSheetId="6">'ГА доходов пр.7'!$A$1:$C$22</definedName>
    <definedName name="_xlnm.Print_Area" localSheetId="7">'ГА ИДефицита пр.8'!$A$1:$C$17</definedName>
    <definedName name="_xlnm.Print_Area" localSheetId="4">'дефицит пр.5'!$A$1:$D$11</definedName>
    <definedName name="_xlnm.Print_Area" localSheetId="5">'дефицит пр.6 '!$A$1:$D$17</definedName>
    <definedName name="_xlnm.Print_Area" localSheetId="0">'ДОХОДЫ пр.1'!$A$1:$F$42</definedName>
    <definedName name="_xlnm.Print_Area" localSheetId="1">'ДОХОДЫ пр.2  '!$A$1:$F$63</definedName>
    <definedName name="_xlnm.Print_Area" localSheetId="2">'РАСХОДЫ пр.3'!$A$1:$I$35</definedName>
    <definedName name="_xlnm.Print_Area" localSheetId="3">'РАСХОДЫ пр.4'!$A$1:$I$141</definedName>
  </definedNames>
  <calcPr fullCalcOnLoad="1" refMode="R1C1"/>
</workbook>
</file>

<file path=xl/comments4.xml><?xml version="1.0" encoding="utf-8"?>
<comments xmlns="http://schemas.openxmlformats.org/spreadsheetml/2006/main">
  <authors>
    <author>Admin</author>
  </authors>
  <commentList>
    <comment ref="G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  <comment ref="G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</commentList>
</comments>
</file>

<file path=xl/sharedStrings.xml><?xml version="1.0" encoding="utf-8"?>
<sst xmlns="http://schemas.openxmlformats.org/spreadsheetml/2006/main" count="902" uniqueCount="470">
  <si>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</si>
  <si>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</si>
  <si>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</si>
  <si>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</si>
  <si>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</si>
  <si>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</si>
  <si>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</si>
  <si>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</si>
  <si>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</si>
  <si>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</si>
  <si>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</si>
  <si>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</si>
  <si>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</si>
  <si>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</si>
  <si>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</si>
  <si>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</si>
  <si>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</si>
  <si>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</si>
  <si>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</si>
  <si>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</si>
  <si>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</si>
  <si>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</si>
  <si>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</si>
  <si>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</si>
  <si>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</si>
  <si>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</si>
  <si>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</si>
  <si>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</si>
  <si>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</si>
  <si>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</si>
  <si>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</si>
  <si>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2.</t>
  </si>
  <si>
    <t xml:space="preserve">НАЛОГИ НА ИМУЩЕСТВО                               </t>
  </si>
  <si>
    <t>2.1.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</si>
  <si>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</si>
  <si>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</si>
  <si>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</si>
  <si>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</si>
  <si>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</si>
  <si>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</si>
  <si>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</si>
  <si>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</si>
  <si>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</si>
  <si>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</si>
  <si>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</si>
  <si>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</si>
  <si>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</si>
  <si>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</si>
  <si>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</si>
  <si>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</si>
  <si>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</si>
  <si>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</si>
  <si>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</si>
  <si>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</si>
  <si>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</si>
  <si>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</si>
  <si>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</si>
  <si>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</si>
  <si>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</si>
  <si>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</si>
  <si>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</si>
  <si>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Прочие доходы от оказания платных услуг и компенсации затрат государства</t>
  </si>
  <si>
    <t>5.1.1.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</si>
  <si>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</si>
  <si>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</si>
  <si>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</si>
  <si>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</si>
  <si>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</si>
  <si>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</si>
  <si>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</si>
  <si>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</si>
  <si>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</si>
  <si>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</si>
  <si>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</si>
  <si>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</si>
  <si>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</si>
  <si>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</si>
  <si>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</si>
  <si>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</si>
  <si>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</si>
  <si>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</si>
  <si>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</si>
  <si>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</si>
  <si>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808 1 16 90030 03 0100 140</t>
  </si>
  <si>
    <t>839 1 16 90030 03 0100 140</t>
  </si>
  <si>
    <t>861 1 16 90030 03 0100 140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</si>
  <si>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</si>
  <si>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</si>
  <si>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</si>
  <si>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</si>
  <si>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</si>
  <si>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</si>
  <si>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</si>
  <si>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</si>
  <si>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</si>
  <si>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</si>
  <si>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</si>
  <si>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</si>
  <si>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</si>
  <si>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</si>
  <si>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</si>
  <si>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</si>
  <si>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</si>
  <si>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</si>
  <si>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</si>
  <si>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</si>
  <si>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8.2.1.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</si>
  <si>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</si>
  <si>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</si>
  <si>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</si>
  <si>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</si>
  <si>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</si>
  <si>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</si>
  <si>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</si>
  <si>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</si>
  <si>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</si>
  <si>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</si>
  <si>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</si>
  <si>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</si>
  <si>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</si>
  <si>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</si>
  <si>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</si>
  <si>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</si>
  <si>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</si>
  <si>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</si>
  <si>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</si>
  <si>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</si>
  <si>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</si>
  <si>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</si>
  <si>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</si>
  <si>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</si>
  <si>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</si>
  <si>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</si>
  <si>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</si>
  <si>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</si>
  <si>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</si>
  <si>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</si>
  <si>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</si>
  <si>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</si>
  <si>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</si>
  <si>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</si>
  <si>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</si>
  <si>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</si>
  <si>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</si>
  <si>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</si>
  <si>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</si>
  <si>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</si>
  <si>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</si>
  <si>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</si>
  <si>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</si>
  <si>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</si>
  <si>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</si>
  <si>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</si>
  <si>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</si>
  <si>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</si>
  <si>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</si>
  <si>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</si>
  <si>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</si>
  <si>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</si>
  <si>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</si>
  <si>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</si>
  <si>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</si>
  <si>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</si>
  <si>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</si>
  <si>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</si>
  <si>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</si>
  <si>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</si>
  <si>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</si>
  <si>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</si>
  <si>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</si>
  <si>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</si>
  <si>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</si>
  <si>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</si>
  <si>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</si>
  <si>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</si>
  <si>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</si>
  <si>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</si>
  <si>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</si>
  <si>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</si>
  <si>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</si>
  <si>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</si>
  <si>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</si>
  <si>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</si>
  <si>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</si>
  <si>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</si>
  <si>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</si>
  <si>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</si>
  <si>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</si>
  <si>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</si>
  <si>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</si>
  <si>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1.5.3.</t>
  </si>
  <si>
    <t>Размещение муниципального заказа</t>
  </si>
  <si>
    <t>1.5.4.</t>
  </si>
  <si>
    <t>Выполнение других обязательств государства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</si>
  <si>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</si>
  <si>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</si>
  <si>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</si>
  <si>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</si>
  <si>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</si>
  <si>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</si>
  <si>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</si>
  <si>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</si>
  <si>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</si>
  <si>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</si>
  <si>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</si>
  <si>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</si>
  <si>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</si>
  <si>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</si>
  <si>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</si>
  <si>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</si>
  <si>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</si>
  <si>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</si>
  <si>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</si>
  <si>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</si>
  <si>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</si>
  <si>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</si>
  <si>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</si>
  <si>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</si>
  <si>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</si>
  <si>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</si>
  <si>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4.1.3.</t>
  </si>
  <si>
    <t>600 02 01</t>
  </si>
  <si>
    <t>4.1.4.</t>
  </si>
  <si>
    <t>600 02 02</t>
  </si>
  <si>
    <t>4.1.5.</t>
  </si>
  <si>
    <t>4.1.6.</t>
  </si>
  <si>
    <t>600 03 01</t>
  </si>
  <si>
    <t>4.1.7.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</si>
  <si>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</si>
  <si>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</si>
  <si>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</si>
  <si>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</si>
  <si>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</si>
  <si>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</si>
  <si>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</si>
  <si>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</si>
  <si>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795 05 00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</si>
  <si>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</si>
  <si>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</si>
  <si>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</si>
  <si>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</si>
  <si>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</si>
  <si>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</si>
  <si>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</si>
  <si>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</si>
  <si>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</si>
  <si>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</si>
  <si>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</si>
  <si>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</si>
  <si>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</si>
  <si>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</si>
  <si>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</si>
  <si>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431 02 00</t>
  </si>
  <si>
    <t>6.1.3.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</si>
  <si>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</si>
  <si>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</si>
  <si>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</si>
  <si>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</si>
  <si>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</si>
  <si>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</si>
  <si>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0800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</si>
  <si>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</si>
  <si>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</si>
  <si>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</si>
  <si>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</si>
  <si>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</si>
  <si>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</si>
  <si>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</si>
  <si>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</si>
  <si>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</si>
  <si>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</si>
  <si>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</si>
  <si>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</si>
  <si>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</si>
  <si>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</si>
  <si>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</si>
  <si>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</si>
  <si>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</si>
  <si>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</si>
  <si>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</si>
  <si>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</si>
  <si>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</si>
  <si>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</si>
  <si>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</si>
  <si>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</si>
  <si>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</si>
  <si>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512 99 00</t>
  </si>
  <si>
    <t>9.1..2</t>
  </si>
  <si>
    <t>Создание условий для развития на территории муниципального образования массового спорта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</si>
  <si>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</si>
  <si>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</si>
  <si>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</si>
  <si>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</si>
  <si>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</si>
  <si>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</si>
  <si>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</si>
  <si>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</si>
  <si>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</si>
  <si>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>457 02 00</t>
  </si>
  <si>
    <t>Приложение 3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</si>
  <si>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</si>
  <si>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</si>
  <si>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</si>
  <si>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</si>
  <si>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</si>
  <si>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</si>
  <si>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остатков средств бюджетов</t>
  </si>
  <si>
    <t>Уменьшение прочих остатков средств бюджетов</t>
  </si>
  <si>
    <t>986  01 05 02 01 03 0000 610</t>
  </si>
  <si>
    <t>Приложение 4</t>
  </si>
  <si>
    <t>ПЕРЕЧЕНЬ</t>
  </si>
  <si>
    <t>ГЛАВНЫХ АДМИНИСТРАТОРОВ ДОХОДОВ</t>
  </si>
  <si>
    <t>БЮДЖЕТА МУНИЦИПАЛЬНОГО ОБРАЗОВАНИЯ ГОРОД ПУШКИН,</t>
  </si>
  <si>
    <t>КОТОРЫМИ ЯВЛЯЮТСЯ ОРГАНЫ МЕСТНОГО САМОУПРАВЛЕНИЯ</t>
  </si>
  <si>
    <t>Код бюджетной классификации Российской Федерации</t>
  </si>
  <si>
    <t>Наименование главного администратора доходов  бюджета муниципального образования</t>
  </si>
  <si>
    <t>главного администратора доходов</t>
  </si>
  <si>
    <t>доходов местного бюджета</t>
  </si>
  <si>
    <t xml:space="preserve"> 1 16 23030 03 0000 140</t>
  </si>
  <si>
    <t>1 17 01030 03 0000 180</t>
  </si>
  <si>
    <t>1 17 05030 03 0100 180</t>
  </si>
  <si>
    <t>2 02 03024 03 0100 151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</si>
  <si>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</si>
  <si>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</si>
  <si>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</si>
  <si>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2 02 03024 03 0300 151</t>
  </si>
  <si>
    <t xml:space="preserve"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уборке и санитарной очистке территории в соответствии с адресными программами, утверждаемыми администрациями районов </t>
  </si>
  <si>
    <t>2 02 03027 03 0100 151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</si>
  <si>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</si>
  <si>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2 02 03027 03 0200 151</t>
  </si>
  <si>
    <t xml:space="preserve">Субвенции бюджетам внутригородских муниципальных образований Санкт-Петербурга  на  вознаграждение, причитающееся приемному родителю
</t>
  </si>
  <si>
    <t>986 2 08 03000 03 0000 180</t>
  </si>
  <si>
    <t>7.1.3.</t>
  </si>
  <si>
    <t>440 99 00</t>
  </si>
  <si>
    <t>092 02 00</t>
  </si>
  <si>
    <t>092 03 00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</si>
  <si>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</si>
  <si>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</si>
  <si>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</si>
  <si>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</si>
  <si>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</si>
  <si>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Организация и финансирование проведения оплачиваемых общественных работ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</si>
  <si>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</si>
  <si>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Приложение 5</t>
  </si>
  <si>
    <t>ГЛАВНЫХ АДМИНИСТРАТОРОВ ИСТОЧНИКОВ ФИНАНСИРОВАНИЯ ДЕФИЦИТА БЮДЖЕТА МУНИЦИПАЛЬНОГО ОБРЗОВАНИЯ ГОРОД ПУШКИН</t>
  </si>
  <si>
    <t>Код главы</t>
  </si>
  <si>
    <t>код группы, подгруппы, статьи и вида источников</t>
  </si>
  <si>
    <t>местная администрация муниципального образования город Пушкин</t>
  </si>
  <si>
    <t xml:space="preserve"> 01 05 00 00 00 0000 000</t>
  </si>
  <si>
    <t xml:space="preserve"> 01 05 00 00 00 0000 500</t>
  </si>
  <si>
    <t xml:space="preserve"> 01 05 02 01 03 0000 510</t>
  </si>
  <si>
    <t xml:space="preserve"> 01 05 00 00 00 0000 600</t>
  </si>
  <si>
    <t xml:space="preserve"> 01 05 02 01 03 0000 610</t>
  </si>
  <si>
    <t xml:space="preserve">Субсидия муниципальному бюджетному учреждению «Культурно-досуговый центр «София» </t>
  </si>
  <si>
    <t>3.2.</t>
  </si>
  <si>
    <t>3.2.1.</t>
  </si>
  <si>
    <t>Дорожное хозяйство (дорожные фонды)</t>
  </si>
  <si>
    <t>0409</t>
  </si>
  <si>
    <t>Субсидия муниципальному бюджетному учреждению  "Спортивно-культурный центр имени А.А. Алехина"</t>
  </si>
  <si>
    <t>Муниципальная целевая программа по участию в деятельности по профилактике наркомании в Санкт-Петербурге</t>
  </si>
  <si>
    <t>6.1.6.</t>
  </si>
  <si>
    <t xml:space="preserve">Опубликование муниципальных правовых актов, иной информации 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</si>
  <si>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</si>
  <si>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6.2.1.</t>
  </si>
  <si>
    <t>6.3.2.</t>
  </si>
  <si>
    <t>6.3.3.</t>
  </si>
  <si>
    <t>6.3.4.</t>
  </si>
  <si>
    <t>6.3.5.</t>
  </si>
  <si>
    <t>6.3.6.</t>
  </si>
  <si>
    <t>«О бюджете муниципального образования город Пушкин на 2013 год»</t>
  </si>
  <si>
    <t>630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</si>
  <si>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</si>
  <si>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>000 01 00 00 00 00 0000 000</t>
  </si>
  <si>
    <t>000  01 05 00 00 00 0000 000</t>
  </si>
  <si>
    <t>000  01 05 00 00 00 0000 600</t>
  </si>
  <si>
    <t>000  1 05 01000 00 0000 110</t>
  </si>
  <si>
    <t>000 1 06 00000 00 0000 000</t>
  </si>
  <si>
    <t>000 1 06 01000 00 0000 110</t>
  </si>
  <si>
    <t>000 1 09 04000 00 0000 110</t>
  </si>
  <si>
    <t>000 2 02 03000 00 0000 151</t>
  </si>
  <si>
    <t>000 2 02 03024 03 0000 151</t>
  </si>
  <si>
    <t>000 2 08 00000 00 0000 180</t>
  </si>
  <si>
    <t>МЕСТНАЯ АДМИНИСТРАЦИЯ                     МО Г. ПУШКИНА</t>
  </si>
  <si>
    <t>1.1.1.1.</t>
  </si>
  <si>
    <t>1.2.1.1.</t>
  </si>
  <si>
    <t>1.2.1.2.</t>
  </si>
  <si>
    <t>870</t>
  </si>
  <si>
    <t>Резервные средства</t>
  </si>
  <si>
    <t>244</t>
  </si>
  <si>
    <t>Взносы</t>
  </si>
  <si>
    <t>795 06 00</t>
  </si>
  <si>
    <t>795 07 00</t>
  </si>
  <si>
    <t>315 01 02</t>
  </si>
  <si>
    <t>Субсидии бюджетным учреждениям на финансовое обеспечение муниципального задания на оказание муниципальных услуг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</si>
  <si>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</si>
  <si>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</si>
  <si>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</si>
  <si>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</si>
  <si>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</si>
  <si>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</si>
  <si>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1.2.1.3.</t>
  </si>
  <si>
    <t>1.2.1.4.</t>
  </si>
  <si>
    <t>1.2.1.5.</t>
  </si>
  <si>
    <t>1.2.1.6.</t>
  </si>
  <si>
    <t>1.3.2.1.1</t>
  </si>
  <si>
    <t>1.3.2.1.2.</t>
  </si>
  <si>
    <t>1.3.2.1.3.</t>
  </si>
  <si>
    <t>1.3.2.1.4.</t>
  </si>
  <si>
    <t>1.3.2.1.5.</t>
  </si>
  <si>
    <t>1.3.2.1.6.</t>
  </si>
  <si>
    <t>Единый налог на вмененный доход для отдельных видов деятельности (за налоговые периоды, истекшие до 1 января 2012 года)</t>
  </si>
  <si>
    <t>000 1 13 02000 00 0000 130</t>
  </si>
  <si>
    <t>867 1 13 02993 03 0000 130</t>
  </si>
  <si>
    <t>867 1 13 02993 03 0100 130</t>
  </si>
  <si>
    <t>510 01 00</t>
  </si>
  <si>
    <t>510 02 00</t>
  </si>
  <si>
    <t>440 01 00</t>
  </si>
  <si>
    <t>440 02 00</t>
  </si>
  <si>
    <t>487 01 00</t>
  </si>
  <si>
    <t>НАЛОГОВЫЕ И НЕНАЛОГОВЫЕ ДОХОДЫ -  ИТОГО</t>
  </si>
  <si>
    <t>НАЛОГОВЫЕ ДОХОДЫ  -  ИТОГО</t>
  </si>
  <si>
    <t>НЕНАЛОГОВЫЕ ДОХОДЫ  -   ИТОГО</t>
  </si>
  <si>
    <t xml:space="preserve">БЕЗВОЗМЕЗДНЫЕ ПОСТУПЛЕНИЯ   -  ИТОГО   </t>
  </si>
  <si>
    <t>986 1 16 23032 03 0000 140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</si>
  <si>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</si>
  <si>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000 1 05 02010 02 0000 110</t>
  </si>
  <si>
    <t>000 2 02 01999 03 0000 151</t>
  </si>
  <si>
    <t>000 1 17 05030 03 0000 180</t>
  </si>
  <si>
    <t>000 1 17 01030 03 0000 180</t>
  </si>
  <si>
    <t>852</t>
  </si>
  <si>
    <t xml:space="preserve">830 1 11 05011 02 0100 120  </t>
  </si>
  <si>
    <t>Приложение 7</t>
  </si>
  <si>
    <t>Приложение 8</t>
  </si>
  <si>
    <t>Приложение 6</t>
  </si>
  <si>
    <t>Общеэкономические вопросы</t>
  </si>
  <si>
    <t>0401</t>
  </si>
  <si>
    <t>3.3.</t>
  </si>
  <si>
    <t>3.3.1.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</si>
  <si>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</si>
  <si>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бюджетов</t>
  </si>
  <si>
    <t>Источники финансирования дефицитов бюджетов  - всего</t>
  </si>
  <si>
    <t>КУЛЬТУРА,  КИНЕМАТОГРАФИЯ</t>
  </si>
  <si>
    <t>000  01 05 00 00 00 0000 500</t>
  </si>
  <si>
    <t>000 01 05 02 00 00 0000 500</t>
  </si>
  <si>
    <t>000  01 05 02 00 00 0000 600</t>
  </si>
  <si>
    <t>1.5.5.</t>
  </si>
  <si>
    <t>Осуществление защиты прав потребителей</t>
  </si>
  <si>
    <t>092 04 00</t>
  </si>
  <si>
    <t>3.3.2.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</si>
  <si>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</si>
  <si>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</si>
  <si>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</si>
  <si>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</si>
  <si>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Исполнение</t>
  </si>
  <si>
    <t>% исполнения</t>
  </si>
  <si>
    <t>% Исполнения</t>
  </si>
  <si>
    <t>ОТЧЕТ ПО ПОКАЗАТЕЯМ  ДОХОДОВ БЮДЖЕТА МУНИЦИПАЛЬНОГО ОБРАЗОВАНИЯ ГОРОД ПУШКИН НА 2013 ГОД ПО КОДАМ КЛАССИФИКАЦИИ ДОХОДОВ БЮДЖЕТОВ</t>
  </si>
  <si>
    <t xml:space="preserve"> ОТЧЕТ ПО ПОКАЗАТЕЛЯМ ДОХОДОВ БЮДЖЕТА МУНИЦИПАЛЬНОГО ОБРАЗОВАНИЯ ГОРОД ПУШКИН НА 2013 ГОД ПО КОДАМ ВИДОВ ДОХОДОВ, ПОДВИДОВ ДОХОДОВ, КЛАССИФИКАЦИИ ОПЕРАЦИЙ СЕКТОРА ГОСУДАРСТВЕННОГО УПРАВЛЕНИЯ, ОТНОСЯЩИХСЯ К ДОХОДОМ БЮДЖЕТА</t>
  </si>
  <si>
    <t>ОТЧЕТ ПО ПОКАЗАТЕЛЯМ РАСХОДОВ БЮДЖЕТА МУНИЦИПАЛЬНОГО ОБРАЗОВАНИЯ ГОРОД ПУШКИН НА 2013 ГОД ПО РАЗДЕЛАМ И ПОДРАЗДЕЛАМ КЛАССИФИКАЦИИ РАСХОДОВ БЮДЖЕТА</t>
  </si>
  <si>
    <t>ОТЧЕТ ПО ПОКАЗАТЕЛЯМ РАСХОДОВ БЮДЖЕТА МУНИЦИПАЛЬНОГО ОБРАЗОВАНИЯ ГОРОД ПУШКИН НА 2013 ГОД ПО ВЕДОМСТВЕННОЙ СТРУКТУРЕ РАСХОДОВ</t>
  </si>
  <si>
    <t>ОТЧЕТ ПО ПОКАЗАТЕЛЯМ ИСТОЧНИКОВ ФИНАНСИРОВАНИЯ ДЕФИЦИТА БЮДЖЕТА МУНИЦИПАЛЬНОГО ОБРАЗОВАНИЯ ГОРОД ПУШКИН НА 2013 ГОД ПО КОДАМ КЛАССИФИКАЦИИ ИСТОЧНИКОВ ФИНАНСИРОВАНИЯ ДЕФИЦИТОВ БЮДЖЕТОВ</t>
  </si>
  <si>
    <t>ОТЧЕТ ПО ПОКАЗАТЕЛЯМ ИСТОЧНИКОВ ФИНАНСИРОВАНИЯ ДЕФИЦИТА БЮДЖЕТА МУНИЦИПАЛЬНОГО ОБРАЗОВАНИЯ ГОРОД ПУШКИН НА 2013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</si>
  <si>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Организация и проведение досуговых мероприятий для жителей муниципального образования</t>
  </si>
  <si>
    <t xml:space="preserve">                              к Решению Пушкинского муниципального Совета</t>
  </si>
  <si>
    <t xml:space="preserve">                                                           от 24 апреля 2014 годак № 16</t>
  </si>
  <si>
    <t>от 24 апреля 2014 года № 16</t>
  </si>
  <si>
    <t xml:space="preserve">                                           к Решению пушкинского муниципального Совета </t>
  </si>
  <si>
    <t xml:space="preserve">к Решению Пушкинского муниципального Совета </t>
  </si>
  <si>
    <t xml:space="preserve">                                                                            к Решению Пушкинского муниципального Совета от 24 апреля 2014 года № 16</t>
  </si>
  <si>
    <t>к Решению Пушкинского муниципального Совета от 24 апреля 2914 года №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</si>
</sst>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35" borderId="10" xfId="0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vertical="justify" wrapText="1"/>
    </xf>
    <xf numFmtId="0" fontId="3" fillId="35" borderId="10" xfId="0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35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vertical="justify" wrapText="1"/>
    </xf>
    <xf numFmtId="0" fontId="3" fillId="36" borderId="10" xfId="0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justify" wrapText="1"/>
    </xf>
    <xf numFmtId="164" fontId="2" fillId="0" borderId="0" xfId="0" applyNumberFormat="1" applyFont="1" applyBorder="1" applyAlignment="1">
      <alignment vertical="justify"/>
    </xf>
    <xf numFmtId="0" fontId="8" fillId="0" borderId="0" xfId="0" applyFont="1" applyAlignment="1">
      <alignment horizontal="center" vertical="justify" wrapText="1"/>
    </xf>
    <xf numFmtId="0" fontId="51" fillId="0" borderId="0" xfId="0" applyFont="1" applyAlignment="1">
      <alignment vertical="justify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&#1062;&#1045;&#1051;&#1045;&#1042;&#1067;&#1045;%20&#1055;&#1056;&#1054;&#1043;&#1056;&#1040;&#1052;&#1052;&#1067;\&#1055;&#1056;&#1054;&#1045;&#1050;&#1058;%20&#1055;&#1056;&#1054;&#1043;&#1056;&#1040;&#1052;&#105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Р.3 ст.3.2 Дороги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Бюджзаявка"/>
      <sheetName val="эфективность"/>
      <sheetName val="вопросы мсу"/>
    </sheetNames>
    <sheetDataSet>
      <sheetData sheetId="0">
        <row r="14">
          <cell r="C14">
            <v>200</v>
          </cell>
        </row>
      </sheetData>
      <sheetData sheetId="16">
        <row r="10">
          <cell r="C10">
            <v>9117.6</v>
          </cell>
        </row>
        <row r="12">
          <cell r="C12">
            <v>2381.1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Normal="75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1.375" style="97" customWidth="1"/>
    <col min="6" max="6" width="12.75390625" style="0" customWidth="1"/>
  </cols>
  <sheetData>
    <row r="1" spans="4:6" ht="12.75">
      <c r="D1" s="121" t="s">
        <v>0</v>
      </c>
      <c r="E1" s="121"/>
      <c r="F1" s="121"/>
    </row>
    <row r="2" spans="3:6" ht="12.75">
      <c r="C2" s="121" t="s">
        <v>467</v>
      </c>
      <c r="D2" s="121"/>
      <c r="E2" s="121"/>
      <c r="F2" s="121"/>
    </row>
    <row r="3" spans="3:6" ht="12.75">
      <c r="C3" s="121" t="s">
        <v>465</v>
      </c>
      <c r="D3" s="121"/>
      <c r="E3" s="121"/>
      <c r="F3" s="121"/>
    </row>
    <row r="4" spans="3:5" ht="15.75" customHeight="1">
      <c r="C4" s="3"/>
      <c r="D4" s="2"/>
      <c r="E4" s="96"/>
    </row>
    <row r="5" spans="3:5" ht="13.5" customHeight="1">
      <c r="C5" s="3"/>
      <c r="D5" s="2"/>
      <c r="E5" s="96"/>
    </row>
    <row r="6" spans="1:6" ht="25.5" customHeight="1">
      <c r="A6" s="122" t="s">
        <v>456</v>
      </c>
      <c r="B6" s="122"/>
      <c r="C6" s="122"/>
      <c r="D6" s="122"/>
      <c r="E6" s="122"/>
      <c r="F6" s="122"/>
    </row>
    <row r="7" spans="1:5" ht="11.25" customHeight="1">
      <c r="A7" s="5" t="s">
        <v>2</v>
      </c>
      <c r="C7" s="3"/>
      <c r="E7" s="98"/>
    </row>
    <row r="8" spans="1:6" ht="27.75" customHeight="1">
      <c r="A8" s="6" t="s">
        <v>3</v>
      </c>
      <c r="B8" s="7" t="s">
        <v>4</v>
      </c>
      <c r="C8" s="6" t="s">
        <v>5</v>
      </c>
      <c r="D8" s="8" t="s">
        <v>6</v>
      </c>
      <c r="E8" s="112" t="s">
        <v>453</v>
      </c>
      <c r="F8" s="112" t="s">
        <v>454</v>
      </c>
    </row>
    <row r="9" spans="1:6" s="12" customFormat="1" ht="12.75">
      <c r="A9" s="9">
        <v>1</v>
      </c>
      <c r="B9" s="10">
        <v>2</v>
      </c>
      <c r="C9" s="9">
        <v>3</v>
      </c>
      <c r="D9" s="11">
        <v>4</v>
      </c>
      <c r="E9" s="11"/>
      <c r="F9" s="11"/>
    </row>
    <row r="10" spans="1:6" ht="21.75" customHeight="1">
      <c r="A10" s="13"/>
      <c r="B10" s="14"/>
      <c r="C10" s="15" t="s">
        <v>7</v>
      </c>
      <c r="D10" s="16">
        <f>D13+D17+D22+D24+D26+D33+D30+D19</f>
        <v>185000</v>
      </c>
      <c r="E10" s="16">
        <f>E13+E17+E22+E24+E26+E33+E30+E19</f>
        <v>188189.72503</v>
      </c>
      <c r="F10" s="16">
        <f aca="true" t="shared" si="0" ref="F10:F35">(E10*100)/D10</f>
        <v>101.72417569189189</v>
      </c>
    </row>
    <row r="11" spans="1:6" ht="21.75" customHeight="1">
      <c r="A11" s="6"/>
      <c r="B11" s="17"/>
      <c r="C11" s="18" t="s">
        <v>419</v>
      </c>
      <c r="D11" s="19">
        <f>D12+D21</f>
        <v>118150.79999999999</v>
      </c>
      <c r="E11" s="19">
        <f>E12+E21</f>
        <v>123813.78112999999</v>
      </c>
      <c r="F11" s="19">
        <f t="shared" si="0"/>
        <v>104.79301124495136</v>
      </c>
    </row>
    <row r="12" spans="1:6" ht="21.75" customHeight="1">
      <c r="A12" s="6"/>
      <c r="B12" s="17"/>
      <c r="C12" s="18" t="s">
        <v>420</v>
      </c>
      <c r="D12" s="19">
        <f>D14+D15+D17+D19+D16</f>
        <v>65452.6</v>
      </c>
      <c r="E12" s="19">
        <f>E14+E15+E17+E19+E16</f>
        <v>67017.69112999999</v>
      </c>
      <c r="F12" s="19">
        <f t="shared" si="0"/>
        <v>102.39118251986933</v>
      </c>
    </row>
    <row r="13" spans="1:6" ht="15.75" customHeight="1">
      <c r="A13" s="6" t="s">
        <v>8</v>
      </c>
      <c r="B13" s="17" t="s">
        <v>9</v>
      </c>
      <c r="C13" s="18" t="s">
        <v>10</v>
      </c>
      <c r="D13" s="19">
        <f>D14+D15+D16</f>
        <v>42652.1</v>
      </c>
      <c r="E13" s="19">
        <f>E14+E15+E16</f>
        <v>42878.91156</v>
      </c>
      <c r="F13" s="19">
        <f t="shared" si="0"/>
        <v>100.53177114374206</v>
      </c>
    </row>
    <row r="14" spans="1:6" ht="25.5">
      <c r="A14" s="6" t="s">
        <v>11</v>
      </c>
      <c r="B14" s="17" t="s">
        <v>375</v>
      </c>
      <c r="C14" s="18" t="s">
        <v>12</v>
      </c>
      <c r="D14" s="20">
        <v>29901.1</v>
      </c>
      <c r="E14" s="20">
        <f>'ДОХОДЫ пр.2  '!E14</f>
        <v>30008.40871</v>
      </c>
      <c r="F14" s="20">
        <f t="shared" si="0"/>
        <v>100.35887880378982</v>
      </c>
    </row>
    <row r="15" spans="1:6" ht="25.5">
      <c r="A15" s="6" t="s">
        <v>26</v>
      </c>
      <c r="B15" s="17" t="s">
        <v>425</v>
      </c>
      <c r="C15" s="18" t="s">
        <v>28</v>
      </c>
      <c r="D15" s="20">
        <v>12750</v>
      </c>
      <c r="E15" s="20">
        <f>'ДОХОДЫ пр.2  '!E20</f>
        <v>12889.38908</v>
      </c>
      <c r="F15" s="20">
        <f t="shared" si="0"/>
        <v>101.09324768627451</v>
      </c>
    </row>
    <row r="16" spans="1:6" ht="38.25">
      <c r="A16" s="6" t="s">
        <v>29</v>
      </c>
      <c r="B16" s="17" t="s">
        <v>30</v>
      </c>
      <c r="C16" s="18" t="s">
        <v>450</v>
      </c>
      <c r="D16" s="20">
        <f>1</f>
        <v>1</v>
      </c>
      <c r="E16" s="20">
        <f>'ДОХОДЫ пр.2  '!E21</f>
        <v>-18.88623</v>
      </c>
      <c r="F16" s="20"/>
    </row>
    <row r="17" spans="1:6" ht="15.75" customHeight="1">
      <c r="A17" s="6" t="s">
        <v>31</v>
      </c>
      <c r="B17" s="17" t="s">
        <v>376</v>
      </c>
      <c r="C17" s="18" t="s">
        <v>32</v>
      </c>
      <c r="D17" s="19">
        <f>D18</f>
        <v>22800</v>
      </c>
      <c r="E17" s="19">
        <f>E18</f>
        <v>24138.77957</v>
      </c>
      <c r="F17" s="19">
        <f t="shared" si="0"/>
        <v>105.87184021929825</v>
      </c>
    </row>
    <row r="18" spans="1:6" ht="12.75">
      <c r="A18" s="6" t="s">
        <v>33</v>
      </c>
      <c r="B18" s="17" t="s">
        <v>377</v>
      </c>
      <c r="C18" s="18" t="s">
        <v>34</v>
      </c>
      <c r="D18" s="20">
        <v>22800</v>
      </c>
      <c r="E18" s="20">
        <f>'ДОХОДЫ пр.2  '!E23</f>
        <v>24138.77957</v>
      </c>
      <c r="F18" s="20">
        <f t="shared" si="0"/>
        <v>105.87184021929825</v>
      </c>
    </row>
    <row r="19" spans="1:6" ht="40.5" customHeight="1">
      <c r="A19" s="6" t="s">
        <v>38</v>
      </c>
      <c r="B19" s="17" t="s">
        <v>39</v>
      </c>
      <c r="C19" s="18" t="s">
        <v>40</v>
      </c>
      <c r="D19" s="19">
        <f>D20</f>
        <v>0.5</v>
      </c>
      <c r="E19" s="19">
        <f>E20</f>
        <v>0</v>
      </c>
      <c r="F19" s="19">
        <f t="shared" si="0"/>
        <v>0</v>
      </c>
    </row>
    <row r="20" spans="1:6" ht="16.5" customHeight="1">
      <c r="A20" s="6" t="s">
        <v>41</v>
      </c>
      <c r="B20" s="17" t="s">
        <v>378</v>
      </c>
      <c r="C20" s="18" t="s">
        <v>42</v>
      </c>
      <c r="D20" s="20">
        <f>0.5</f>
        <v>0.5</v>
      </c>
      <c r="E20" s="20">
        <f>'ДОХОДЫ пр.2  '!E27</f>
        <v>0</v>
      </c>
      <c r="F20" s="20">
        <f t="shared" si="0"/>
        <v>0</v>
      </c>
    </row>
    <row r="21" spans="1:6" ht="27" customHeight="1">
      <c r="A21" s="9"/>
      <c r="B21" s="21"/>
      <c r="C21" s="111" t="s">
        <v>421</v>
      </c>
      <c r="D21" s="19">
        <f>D22+D24+D26+D30</f>
        <v>52698.2</v>
      </c>
      <c r="E21" s="19">
        <f>E22+E24+E26+E30</f>
        <v>56796.09</v>
      </c>
      <c r="F21" s="19">
        <f t="shared" si="0"/>
        <v>107.77614795192247</v>
      </c>
    </row>
    <row r="22" spans="1:6" ht="39.75" customHeight="1">
      <c r="A22" s="6" t="s">
        <v>46</v>
      </c>
      <c r="B22" s="17" t="s">
        <v>47</v>
      </c>
      <c r="C22" s="18" t="s">
        <v>48</v>
      </c>
      <c r="D22" s="19">
        <f>D23</f>
        <v>43593</v>
      </c>
      <c r="E22" s="19">
        <f>E23</f>
        <v>45724.52287</v>
      </c>
      <c r="F22" s="19">
        <f t="shared" si="0"/>
        <v>104.88959894937261</v>
      </c>
    </row>
    <row r="23" spans="1:6" ht="63.75">
      <c r="A23" s="6" t="s">
        <v>49</v>
      </c>
      <c r="B23" s="17" t="s">
        <v>50</v>
      </c>
      <c r="C23" s="18" t="s">
        <v>51</v>
      </c>
      <c r="D23" s="20">
        <v>43593</v>
      </c>
      <c r="E23" s="20">
        <f>'ДОХОДЫ пр.2  '!E31</f>
        <v>45724.52287</v>
      </c>
      <c r="F23" s="20">
        <f t="shared" si="0"/>
        <v>104.88959894937261</v>
      </c>
    </row>
    <row r="24" spans="1:6" ht="25.5">
      <c r="A24" s="6" t="s">
        <v>57</v>
      </c>
      <c r="B24" s="17" t="s">
        <v>58</v>
      </c>
      <c r="C24" s="18" t="s">
        <v>59</v>
      </c>
      <c r="D24" s="19">
        <f>D25</f>
        <v>790</v>
      </c>
      <c r="E24" s="19">
        <f>E25</f>
        <v>1211.64</v>
      </c>
      <c r="F24" s="19">
        <f t="shared" si="0"/>
        <v>153.3721518987342</v>
      </c>
    </row>
    <row r="25" spans="1:6" ht="25.5">
      <c r="A25" s="6" t="s">
        <v>60</v>
      </c>
      <c r="B25" s="17" t="s">
        <v>411</v>
      </c>
      <c r="C25" s="18" t="s">
        <v>61</v>
      </c>
      <c r="D25" s="20">
        <v>790</v>
      </c>
      <c r="E25" s="20">
        <f>'ДОХОДЫ пр.2  '!E35</f>
        <v>1211.64</v>
      </c>
      <c r="F25" s="20">
        <f t="shared" si="0"/>
        <v>153.3721518987342</v>
      </c>
    </row>
    <row r="26" spans="1:6" ht="12.75">
      <c r="A26" s="6" t="s">
        <v>66</v>
      </c>
      <c r="B26" s="17" t="s">
        <v>67</v>
      </c>
      <c r="C26" s="18" t="s">
        <v>68</v>
      </c>
      <c r="D26" s="19">
        <f>D27+D28+D29</f>
        <v>8312</v>
      </c>
      <c r="E26" s="19">
        <f>E27+E28+E29</f>
        <v>9856.76214</v>
      </c>
      <c r="F26" s="19">
        <f t="shared" si="0"/>
        <v>118.58472256977863</v>
      </c>
    </row>
    <row r="27" spans="1:6" ht="63.75">
      <c r="A27" s="25" t="s">
        <v>69</v>
      </c>
      <c r="B27" s="17" t="s">
        <v>70</v>
      </c>
      <c r="C27" s="18" t="s">
        <v>71</v>
      </c>
      <c r="D27" s="20">
        <v>480</v>
      </c>
      <c r="E27" s="20">
        <f>'ДОХОДЫ пр.2  '!E38</f>
        <v>503.10556</v>
      </c>
      <c r="F27" s="20">
        <f t="shared" si="0"/>
        <v>104.81365833333334</v>
      </c>
    </row>
    <row r="28" spans="1:6" ht="25.5">
      <c r="A28" s="6" t="s">
        <v>72</v>
      </c>
      <c r="B28" s="17" t="s">
        <v>74</v>
      </c>
      <c r="C28" s="18" t="s">
        <v>75</v>
      </c>
      <c r="D28" s="20">
        <v>2100</v>
      </c>
      <c r="E28" s="20">
        <f>'ДОХОДЫ пр.2  '!E40</f>
        <v>2870.52006</v>
      </c>
      <c r="F28" s="20">
        <f t="shared" si="0"/>
        <v>136.69143142857143</v>
      </c>
    </row>
    <row r="29" spans="1:6" ht="63.75">
      <c r="A29" s="6" t="s">
        <v>73</v>
      </c>
      <c r="B29" s="17" t="s">
        <v>78</v>
      </c>
      <c r="C29" s="18" t="s">
        <v>79</v>
      </c>
      <c r="D29" s="20">
        <v>5732</v>
      </c>
      <c r="E29" s="20">
        <f>'ДОХОДЫ пр.2  '!E41</f>
        <v>6483.136520000001</v>
      </c>
      <c r="F29" s="20">
        <f t="shared" si="0"/>
        <v>113.10426587578509</v>
      </c>
    </row>
    <row r="30" spans="1:6" ht="16.5" customHeight="1">
      <c r="A30" s="6" t="s">
        <v>88</v>
      </c>
      <c r="B30" s="17" t="s">
        <v>89</v>
      </c>
      <c r="C30" s="18" t="s">
        <v>90</v>
      </c>
      <c r="D30" s="19">
        <f>D31+D32</f>
        <v>3.2</v>
      </c>
      <c r="E30" s="19">
        <f>E31+E32</f>
        <v>3.16499</v>
      </c>
      <c r="F30" s="19">
        <v>100</v>
      </c>
    </row>
    <row r="31" spans="1:6" ht="38.25">
      <c r="A31" s="6" t="s">
        <v>91</v>
      </c>
      <c r="B31" s="17" t="s">
        <v>428</v>
      </c>
      <c r="C31" s="18" t="s">
        <v>93</v>
      </c>
      <c r="D31" s="20">
        <v>0</v>
      </c>
      <c r="E31" s="20">
        <v>0</v>
      </c>
      <c r="F31" s="20">
        <v>0</v>
      </c>
    </row>
    <row r="32" spans="1:6" ht="38.25" customHeight="1">
      <c r="A32" s="6" t="s">
        <v>94</v>
      </c>
      <c r="B32" s="17" t="s">
        <v>427</v>
      </c>
      <c r="C32" s="18" t="s">
        <v>96</v>
      </c>
      <c r="D32" s="20">
        <v>3.2</v>
      </c>
      <c r="E32" s="20">
        <f>'ДОХОДЫ пр.2  '!E50</f>
        <v>3.16499</v>
      </c>
      <c r="F32" s="20">
        <v>100</v>
      </c>
    </row>
    <row r="33" spans="1:6" ht="19.5" customHeight="1">
      <c r="A33" s="6" t="s">
        <v>99</v>
      </c>
      <c r="B33" s="17" t="s">
        <v>100</v>
      </c>
      <c r="C33" s="18" t="s">
        <v>422</v>
      </c>
      <c r="D33" s="19">
        <f>D34+D35+D36</f>
        <v>66849.2</v>
      </c>
      <c r="E33" s="19">
        <f>E34+E35+E36</f>
        <v>64375.9439</v>
      </c>
      <c r="F33" s="19">
        <f t="shared" si="0"/>
        <v>96.3002457770624</v>
      </c>
    </row>
    <row r="34" spans="1:6" ht="38.25">
      <c r="A34" s="6" t="s">
        <v>101</v>
      </c>
      <c r="B34" s="17" t="s">
        <v>426</v>
      </c>
      <c r="C34" s="18" t="s">
        <v>103</v>
      </c>
      <c r="D34" s="20">
        <v>0</v>
      </c>
      <c r="E34" s="20">
        <v>0</v>
      </c>
      <c r="F34" s="20">
        <v>0</v>
      </c>
    </row>
    <row r="35" spans="1:6" ht="25.5">
      <c r="A35" s="6" t="s">
        <v>104</v>
      </c>
      <c r="B35" s="17" t="s">
        <v>379</v>
      </c>
      <c r="C35" s="18" t="s">
        <v>105</v>
      </c>
      <c r="D35" s="20">
        <f>'ДОХОДЫ пр.2  '!D54</f>
        <v>66849.2</v>
      </c>
      <c r="E35" s="20">
        <f>'ДОХОДЫ пр.2  '!E54</f>
        <v>64375.9439</v>
      </c>
      <c r="F35" s="20">
        <f t="shared" si="0"/>
        <v>96.3002457770624</v>
      </c>
    </row>
    <row r="36" spans="1:6" ht="63.75">
      <c r="A36" s="6" t="s">
        <v>126</v>
      </c>
      <c r="B36" s="17" t="s">
        <v>381</v>
      </c>
      <c r="C36" s="18" t="s">
        <v>127</v>
      </c>
      <c r="D36" s="27">
        <v>0</v>
      </c>
      <c r="E36" s="27">
        <v>0</v>
      </c>
      <c r="F36" s="27">
        <v>0</v>
      </c>
    </row>
    <row r="37" spans="3:5" ht="12.75">
      <c r="C37"/>
      <c r="D37" s="28"/>
      <c r="E37" s="99"/>
    </row>
    <row r="38" spans="1:5" ht="27.75" customHeight="1">
      <c r="A38" s="123"/>
      <c r="B38" s="123"/>
      <c r="C38" s="124"/>
      <c r="D38" s="124"/>
      <c r="E38" s="99"/>
    </row>
    <row r="39" spans="1:5" ht="14.25">
      <c r="A39" s="119"/>
      <c r="B39" s="119"/>
      <c r="C39" s="119"/>
      <c r="D39" s="120"/>
      <c r="E39" s="99"/>
    </row>
    <row r="40" spans="1:5" ht="14.25">
      <c r="A40" s="119"/>
      <c r="B40" s="119"/>
      <c r="C40" s="119"/>
      <c r="D40" s="120"/>
      <c r="E40" s="99"/>
    </row>
    <row r="41" spans="1:5" ht="18" customHeight="1">
      <c r="A41" s="123"/>
      <c r="B41" s="123"/>
      <c r="C41" s="124"/>
      <c r="D41" s="124"/>
      <c r="E41" s="99"/>
    </row>
    <row r="42" spans="3:5" ht="12.75">
      <c r="C42"/>
      <c r="D42" s="28"/>
      <c r="E42" s="99"/>
    </row>
    <row r="43" spans="3:4" ht="12.75">
      <c r="C43"/>
      <c r="D43" s="28"/>
    </row>
    <row r="44" spans="3:4" ht="12.75">
      <c r="C44"/>
      <c r="D44" s="28"/>
    </row>
  </sheetData>
  <sheetProtection/>
  <mergeCells count="8">
    <mergeCell ref="D1:F1"/>
    <mergeCell ref="C2:F2"/>
    <mergeCell ref="C3:F3"/>
    <mergeCell ref="A6:F6"/>
    <mergeCell ref="A38:B38"/>
    <mergeCell ref="A41:B41"/>
    <mergeCell ref="C38:D38"/>
    <mergeCell ref="C41:D41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Normal="75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1.625" style="115" customWidth="1"/>
    <col min="6" max="6" width="12.75390625" style="0" customWidth="1"/>
  </cols>
  <sheetData>
    <row r="1" spans="4:6" ht="12.75">
      <c r="D1" s="121" t="s">
        <v>131</v>
      </c>
      <c r="E1" s="121"/>
      <c r="F1" s="121"/>
    </row>
    <row r="2" spans="3:6" ht="12.75">
      <c r="C2" s="121" t="s">
        <v>1</v>
      </c>
      <c r="D2" s="121"/>
      <c r="E2" s="121"/>
      <c r="F2" s="121"/>
    </row>
    <row r="3" spans="3:6" ht="12.75">
      <c r="C3" s="121" t="s">
        <v>465</v>
      </c>
      <c r="D3" s="121"/>
      <c r="E3" s="121"/>
      <c r="F3" s="121"/>
    </row>
    <row r="4" spans="3:5" ht="15.75" customHeight="1">
      <c r="C4" s="3"/>
      <c r="D4" s="2"/>
      <c r="E4" s="114"/>
    </row>
    <row r="5" spans="3:5" ht="13.5" customHeight="1">
      <c r="C5" s="3"/>
      <c r="D5" s="2"/>
      <c r="E5" s="114"/>
    </row>
    <row r="6" spans="1:6" ht="42" customHeight="1">
      <c r="A6" s="122" t="s">
        <v>457</v>
      </c>
      <c r="B6" s="122"/>
      <c r="C6" s="122"/>
      <c r="D6" s="122"/>
      <c r="E6" s="122"/>
      <c r="F6" s="122"/>
    </row>
    <row r="7" spans="1:5" ht="11.25" customHeight="1">
      <c r="A7" s="5" t="s">
        <v>2</v>
      </c>
      <c r="C7" s="3"/>
      <c r="E7" s="116"/>
    </row>
    <row r="8" spans="1:6" ht="39.75" customHeight="1">
      <c r="A8" s="6" t="s">
        <v>3</v>
      </c>
      <c r="B8" s="7" t="s">
        <v>4</v>
      </c>
      <c r="C8" s="6" t="s">
        <v>5</v>
      </c>
      <c r="D8" s="8" t="s">
        <v>6</v>
      </c>
      <c r="E8" s="112" t="s">
        <v>453</v>
      </c>
      <c r="F8" s="112" t="s">
        <v>454</v>
      </c>
    </row>
    <row r="9" spans="1:6" s="12" customFormat="1" ht="12.75">
      <c r="A9" s="9">
        <v>1</v>
      </c>
      <c r="B9" s="10">
        <v>2</v>
      </c>
      <c r="C9" s="9">
        <v>3</v>
      </c>
      <c r="D9" s="11">
        <v>4</v>
      </c>
      <c r="E9" s="117"/>
      <c r="F9" s="113"/>
    </row>
    <row r="10" spans="1:6" ht="21.75" customHeight="1">
      <c r="A10" s="13"/>
      <c r="B10" s="14"/>
      <c r="C10" s="15" t="s">
        <v>7</v>
      </c>
      <c r="D10" s="16">
        <f>D13+D22+D29+D33+D37+D52+D48+D25</f>
        <v>185000</v>
      </c>
      <c r="E10" s="16">
        <f>E13+E22+E29+E33+E37+E52+E48+E25</f>
        <v>188189.72503</v>
      </c>
      <c r="F10" s="16">
        <f aca="true" t="shared" si="0" ref="F10:F61">(E10*100)/D10</f>
        <v>101.72417569189189</v>
      </c>
    </row>
    <row r="11" spans="1:6" ht="21.75" customHeight="1">
      <c r="A11" s="6"/>
      <c r="B11" s="17"/>
      <c r="C11" s="18" t="s">
        <v>419</v>
      </c>
      <c r="D11" s="19">
        <f>D12+D28</f>
        <v>118150.79999999999</v>
      </c>
      <c r="E11" s="19">
        <f>E12+E28</f>
        <v>123813.78112999999</v>
      </c>
      <c r="F11" s="19">
        <f t="shared" si="0"/>
        <v>104.79301124495136</v>
      </c>
    </row>
    <row r="12" spans="1:6" ht="21.75" customHeight="1">
      <c r="A12" s="6"/>
      <c r="B12" s="17"/>
      <c r="C12" s="18" t="s">
        <v>420</v>
      </c>
      <c r="D12" s="19">
        <f>D14+D20+D21+D22+D25</f>
        <v>65452.6</v>
      </c>
      <c r="E12" s="19">
        <f>E14+E20+E21+E22+E25</f>
        <v>67017.69112999999</v>
      </c>
      <c r="F12" s="19">
        <f t="shared" si="0"/>
        <v>102.39118251986933</v>
      </c>
    </row>
    <row r="13" spans="1:6" ht="15.75" customHeight="1">
      <c r="A13" s="6" t="s">
        <v>8</v>
      </c>
      <c r="B13" s="17" t="s">
        <v>9</v>
      </c>
      <c r="C13" s="18" t="s">
        <v>10</v>
      </c>
      <c r="D13" s="19">
        <f>D14+D20+D21</f>
        <v>42652.1</v>
      </c>
      <c r="E13" s="19">
        <f>E14+E20+E21</f>
        <v>42878.91156</v>
      </c>
      <c r="F13" s="19">
        <f t="shared" si="0"/>
        <v>100.53177114374206</v>
      </c>
    </row>
    <row r="14" spans="1:6" ht="25.5">
      <c r="A14" s="6" t="s">
        <v>11</v>
      </c>
      <c r="B14" s="17" t="s">
        <v>375</v>
      </c>
      <c r="C14" s="18" t="s">
        <v>12</v>
      </c>
      <c r="D14" s="20">
        <f>SUM(D15:D19)</f>
        <v>29901.1</v>
      </c>
      <c r="E14" s="20">
        <f>SUM(E15:E19)</f>
        <v>30008.40871</v>
      </c>
      <c r="F14" s="20">
        <f t="shared" si="0"/>
        <v>100.35887880378982</v>
      </c>
    </row>
    <row r="15" spans="1:6" ht="25.5">
      <c r="A15" s="9" t="s">
        <v>13</v>
      </c>
      <c r="B15" s="21" t="s">
        <v>14</v>
      </c>
      <c r="C15" s="22" t="s">
        <v>15</v>
      </c>
      <c r="D15" s="23">
        <v>24000</v>
      </c>
      <c r="E15" s="23">
        <v>24262.80617</v>
      </c>
      <c r="F15" s="23">
        <f t="shared" si="0"/>
        <v>101.09502570833334</v>
      </c>
    </row>
    <row r="16" spans="1:6" ht="38.25">
      <c r="A16" s="9" t="s">
        <v>16</v>
      </c>
      <c r="B16" s="21" t="s">
        <v>17</v>
      </c>
      <c r="C16" s="22" t="s">
        <v>451</v>
      </c>
      <c r="D16" s="23">
        <v>0.5</v>
      </c>
      <c r="E16" s="23">
        <v>-73.40077</v>
      </c>
      <c r="F16" s="23"/>
    </row>
    <row r="17" spans="1:6" ht="38.25">
      <c r="A17" s="9" t="s">
        <v>18</v>
      </c>
      <c r="B17" s="21" t="s">
        <v>19</v>
      </c>
      <c r="C17" s="22" t="s">
        <v>20</v>
      </c>
      <c r="D17" s="23">
        <v>4500</v>
      </c>
      <c r="E17" s="23">
        <v>4471.82905</v>
      </c>
      <c r="F17" s="23">
        <f t="shared" si="0"/>
        <v>99.3739788888889</v>
      </c>
    </row>
    <row r="18" spans="1:6" ht="51">
      <c r="A18" s="9" t="s">
        <v>21</v>
      </c>
      <c r="B18" s="21" t="s">
        <v>22</v>
      </c>
      <c r="C18" s="22" t="s">
        <v>452</v>
      </c>
      <c r="D18" s="23">
        <v>0.6</v>
      </c>
      <c r="E18" s="23">
        <v>-84.93205</v>
      </c>
      <c r="F18" s="23"/>
    </row>
    <row r="19" spans="1:6" ht="25.5">
      <c r="A19" s="9" t="s">
        <v>23</v>
      </c>
      <c r="B19" s="21" t="s">
        <v>24</v>
      </c>
      <c r="C19" s="22" t="s">
        <v>25</v>
      </c>
      <c r="D19" s="23">
        <v>1400</v>
      </c>
      <c r="E19" s="23">
        <v>1432.10631</v>
      </c>
      <c r="F19" s="23">
        <f t="shared" si="0"/>
        <v>102.29330785714285</v>
      </c>
    </row>
    <row r="20" spans="1:6" ht="25.5">
      <c r="A20" s="6" t="s">
        <v>26</v>
      </c>
      <c r="B20" s="17" t="s">
        <v>27</v>
      </c>
      <c r="C20" s="18" t="s">
        <v>28</v>
      </c>
      <c r="D20" s="20">
        <v>12750</v>
      </c>
      <c r="E20" s="20">
        <v>12889.38908</v>
      </c>
      <c r="F20" s="20">
        <f t="shared" si="0"/>
        <v>101.09324768627451</v>
      </c>
    </row>
    <row r="21" spans="1:6" ht="38.25">
      <c r="A21" s="6" t="s">
        <v>29</v>
      </c>
      <c r="B21" s="17" t="s">
        <v>30</v>
      </c>
      <c r="C21" s="18" t="s">
        <v>410</v>
      </c>
      <c r="D21" s="20">
        <v>1</v>
      </c>
      <c r="E21" s="20">
        <v>-18.88623</v>
      </c>
      <c r="F21" s="20"/>
    </row>
    <row r="22" spans="1:6" ht="15.75" customHeight="1">
      <c r="A22" s="6" t="s">
        <v>31</v>
      </c>
      <c r="B22" s="17" t="s">
        <v>376</v>
      </c>
      <c r="C22" s="18" t="s">
        <v>32</v>
      </c>
      <c r="D22" s="19">
        <f>D23</f>
        <v>22800</v>
      </c>
      <c r="E22" s="19">
        <f>E23</f>
        <v>24138.77957</v>
      </c>
      <c r="F22" s="19">
        <f t="shared" si="0"/>
        <v>105.87184021929825</v>
      </c>
    </row>
    <row r="23" spans="1:6" ht="12.75">
      <c r="A23" s="6" t="s">
        <v>33</v>
      </c>
      <c r="B23" s="17" t="s">
        <v>377</v>
      </c>
      <c r="C23" s="18" t="s">
        <v>34</v>
      </c>
      <c r="D23" s="20">
        <f>D24</f>
        <v>22800</v>
      </c>
      <c r="E23" s="20">
        <f>E24</f>
        <v>24138.77957</v>
      </c>
      <c r="F23" s="20">
        <f t="shared" si="0"/>
        <v>105.87184021929825</v>
      </c>
    </row>
    <row r="24" spans="1:6" ht="67.5" customHeight="1">
      <c r="A24" s="9" t="s">
        <v>35</v>
      </c>
      <c r="B24" s="21" t="s">
        <v>36</v>
      </c>
      <c r="C24" s="22" t="s">
        <v>37</v>
      </c>
      <c r="D24" s="23">
        <v>22800</v>
      </c>
      <c r="E24" s="23">
        <f>24138.77957</f>
        <v>24138.77957</v>
      </c>
      <c r="F24" s="23">
        <f t="shared" si="0"/>
        <v>105.87184021929825</v>
      </c>
    </row>
    <row r="25" spans="1:6" ht="40.5" customHeight="1">
      <c r="A25" s="6" t="s">
        <v>38</v>
      </c>
      <c r="B25" s="17" t="s">
        <v>39</v>
      </c>
      <c r="C25" s="18" t="s">
        <v>40</v>
      </c>
      <c r="D25" s="19">
        <f>D26</f>
        <v>0.5</v>
      </c>
      <c r="E25" s="19">
        <f>E26</f>
        <v>0</v>
      </c>
      <c r="F25" s="19">
        <f t="shared" si="0"/>
        <v>0</v>
      </c>
    </row>
    <row r="26" spans="1:6" ht="16.5" customHeight="1">
      <c r="A26" s="6" t="s">
        <v>41</v>
      </c>
      <c r="B26" s="17" t="s">
        <v>378</v>
      </c>
      <c r="C26" s="18" t="s">
        <v>42</v>
      </c>
      <c r="D26" s="20">
        <f>D27</f>
        <v>0.5</v>
      </c>
      <c r="E26" s="20">
        <f>E27</f>
        <v>0</v>
      </c>
      <c r="F26" s="20">
        <f t="shared" si="0"/>
        <v>0</v>
      </c>
    </row>
    <row r="27" spans="1:6" ht="41.25" customHeight="1">
      <c r="A27" s="9" t="s">
        <v>43</v>
      </c>
      <c r="B27" s="21" t="s">
        <v>44</v>
      </c>
      <c r="C27" s="22" t="s">
        <v>45</v>
      </c>
      <c r="D27" s="23">
        <v>0.5</v>
      </c>
      <c r="E27" s="23">
        <f>0</f>
        <v>0</v>
      </c>
      <c r="F27" s="23">
        <f t="shared" si="0"/>
        <v>0</v>
      </c>
    </row>
    <row r="28" spans="1:6" ht="27" customHeight="1">
      <c r="A28" s="9"/>
      <c r="B28" s="21"/>
      <c r="C28" s="111" t="s">
        <v>421</v>
      </c>
      <c r="D28" s="19">
        <f>D29+D33+D37+D48</f>
        <v>52698.2</v>
      </c>
      <c r="E28" s="19">
        <f>E29+E33+E37+E48</f>
        <v>56796.09</v>
      </c>
      <c r="F28" s="19">
        <f t="shared" si="0"/>
        <v>107.77614795192247</v>
      </c>
    </row>
    <row r="29" spans="1:6" ht="39.75" customHeight="1">
      <c r="A29" s="6" t="s">
        <v>46</v>
      </c>
      <c r="B29" s="17" t="s">
        <v>47</v>
      </c>
      <c r="C29" s="18" t="s">
        <v>48</v>
      </c>
      <c r="D29" s="19">
        <f aca="true" t="shared" si="1" ref="D29:E31">D30</f>
        <v>43593</v>
      </c>
      <c r="E29" s="19">
        <f t="shared" si="1"/>
        <v>45724.52287</v>
      </c>
      <c r="F29" s="19">
        <f t="shared" si="0"/>
        <v>104.88959894937261</v>
      </c>
    </row>
    <row r="30" spans="1:6" ht="63.75">
      <c r="A30" s="6" t="s">
        <v>49</v>
      </c>
      <c r="B30" s="17" t="s">
        <v>50</v>
      </c>
      <c r="C30" s="18" t="s">
        <v>51</v>
      </c>
      <c r="D30" s="20">
        <f t="shared" si="1"/>
        <v>43593</v>
      </c>
      <c r="E30" s="20">
        <f t="shared" si="1"/>
        <v>45724.52287</v>
      </c>
      <c r="F30" s="20">
        <f t="shared" si="0"/>
        <v>104.88959894937261</v>
      </c>
    </row>
    <row r="31" spans="1:6" ht="76.5">
      <c r="A31" s="9" t="s">
        <v>52</v>
      </c>
      <c r="B31" s="21" t="s">
        <v>53</v>
      </c>
      <c r="C31" s="22" t="s">
        <v>54</v>
      </c>
      <c r="D31" s="24">
        <f t="shared" si="1"/>
        <v>43593</v>
      </c>
      <c r="E31" s="24">
        <f t="shared" si="1"/>
        <v>45724.52287</v>
      </c>
      <c r="F31" s="24">
        <f t="shared" si="0"/>
        <v>104.88959894937261</v>
      </c>
    </row>
    <row r="32" spans="1:6" ht="51">
      <c r="A32" s="9" t="s">
        <v>55</v>
      </c>
      <c r="B32" s="21" t="s">
        <v>430</v>
      </c>
      <c r="C32" s="22" t="s">
        <v>56</v>
      </c>
      <c r="D32" s="24">
        <v>43593</v>
      </c>
      <c r="E32" s="24">
        <f>45724.52287</f>
        <v>45724.52287</v>
      </c>
      <c r="F32" s="24">
        <f t="shared" si="0"/>
        <v>104.88959894937261</v>
      </c>
    </row>
    <row r="33" spans="1:6" ht="25.5">
      <c r="A33" s="6" t="s">
        <v>57</v>
      </c>
      <c r="B33" s="17" t="s">
        <v>58</v>
      </c>
      <c r="C33" s="18" t="s">
        <v>59</v>
      </c>
      <c r="D33" s="19">
        <f aca="true" t="shared" si="2" ref="D33:E35">D34</f>
        <v>790</v>
      </c>
      <c r="E33" s="19">
        <f t="shared" si="2"/>
        <v>1211.64</v>
      </c>
      <c r="F33" s="19">
        <f t="shared" si="0"/>
        <v>153.3721518987342</v>
      </c>
    </row>
    <row r="34" spans="1:6" ht="25.5">
      <c r="A34" s="6" t="s">
        <v>60</v>
      </c>
      <c r="B34" s="17" t="s">
        <v>411</v>
      </c>
      <c r="C34" s="18" t="s">
        <v>61</v>
      </c>
      <c r="D34" s="20">
        <f t="shared" si="2"/>
        <v>790</v>
      </c>
      <c r="E34" s="20">
        <f t="shared" si="2"/>
        <v>1211.64</v>
      </c>
      <c r="F34" s="20">
        <f t="shared" si="0"/>
        <v>153.3721518987342</v>
      </c>
    </row>
    <row r="35" spans="1:6" ht="76.5">
      <c r="A35" s="9" t="s">
        <v>62</v>
      </c>
      <c r="B35" s="21" t="s">
        <v>412</v>
      </c>
      <c r="C35" s="22" t="s">
        <v>63</v>
      </c>
      <c r="D35" s="23">
        <f t="shared" si="2"/>
        <v>790</v>
      </c>
      <c r="E35" s="23">
        <f t="shared" si="2"/>
        <v>1211.64</v>
      </c>
      <c r="F35" s="23">
        <f t="shared" si="0"/>
        <v>153.3721518987342</v>
      </c>
    </row>
    <row r="36" spans="1:6" ht="63.75">
      <c r="A36" s="9" t="s">
        <v>64</v>
      </c>
      <c r="B36" s="21" t="s">
        <v>413</v>
      </c>
      <c r="C36" s="22" t="s">
        <v>65</v>
      </c>
      <c r="D36" s="23">
        <v>790</v>
      </c>
      <c r="E36" s="23">
        <v>1211.64</v>
      </c>
      <c r="F36" s="23">
        <f t="shared" si="0"/>
        <v>153.3721518987342</v>
      </c>
    </row>
    <row r="37" spans="1:6" ht="12.75">
      <c r="A37" s="6" t="s">
        <v>66</v>
      </c>
      <c r="B37" s="17" t="s">
        <v>67</v>
      </c>
      <c r="C37" s="18" t="s">
        <v>68</v>
      </c>
      <c r="D37" s="19">
        <f>D38+D39+D41</f>
        <v>8312</v>
      </c>
      <c r="E37" s="19">
        <f>E38+E39+E41</f>
        <v>9856.76214</v>
      </c>
      <c r="F37" s="19">
        <f t="shared" si="0"/>
        <v>118.58472256977863</v>
      </c>
    </row>
    <row r="38" spans="1:6" ht="63.75">
      <c r="A38" s="25" t="s">
        <v>69</v>
      </c>
      <c r="B38" s="17" t="s">
        <v>70</v>
      </c>
      <c r="C38" s="18" t="s">
        <v>71</v>
      </c>
      <c r="D38" s="20">
        <v>480</v>
      </c>
      <c r="E38" s="20">
        <v>503.10556</v>
      </c>
      <c r="F38" s="20">
        <f t="shared" si="0"/>
        <v>104.81365833333334</v>
      </c>
    </row>
    <row r="39" spans="1:6" ht="25.5">
      <c r="A39" s="6" t="s">
        <v>72</v>
      </c>
      <c r="B39" s="17" t="s">
        <v>74</v>
      </c>
      <c r="C39" s="18" t="s">
        <v>75</v>
      </c>
      <c r="D39" s="20">
        <f>D40</f>
        <v>2100</v>
      </c>
      <c r="E39" s="20">
        <f>E40</f>
        <v>2870.52006</v>
      </c>
      <c r="F39" s="20">
        <f t="shared" si="0"/>
        <v>136.69143142857143</v>
      </c>
    </row>
    <row r="40" spans="1:6" ht="84" customHeight="1">
      <c r="A40" s="9" t="s">
        <v>363</v>
      </c>
      <c r="B40" s="21" t="s">
        <v>423</v>
      </c>
      <c r="C40" s="22" t="s">
        <v>424</v>
      </c>
      <c r="D40" s="23">
        <v>2100</v>
      </c>
      <c r="E40" s="23">
        <v>2870.52006</v>
      </c>
      <c r="F40" s="23">
        <f t="shared" si="0"/>
        <v>136.69143142857143</v>
      </c>
    </row>
    <row r="41" spans="1:6" ht="63.75">
      <c r="A41" s="6" t="s">
        <v>73</v>
      </c>
      <c r="B41" s="17" t="s">
        <v>78</v>
      </c>
      <c r="C41" s="18" t="s">
        <v>79</v>
      </c>
      <c r="D41" s="20">
        <f>SUM(D42:D47)</f>
        <v>5732</v>
      </c>
      <c r="E41" s="20">
        <f>SUM(E42:E47)</f>
        <v>6483.136520000001</v>
      </c>
      <c r="F41" s="20">
        <f t="shared" si="0"/>
        <v>113.10426587578509</v>
      </c>
    </row>
    <row r="42" spans="1:6" ht="51">
      <c r="A42" s="106" t="s">
        <v>76</v>
      </c>
      <c r="B42" s="21" t="s">
        <v>80</v>
      </c>
      <c r="C42" s="22" t="s">
        <v>81</v>
      </c>
      <c r="D42" s="23">
        <v>4600</v>
      </c>
      <c r="E42" s="23">
        <v>5315.56364</v>
      </c>
      <c r="F42" s="23">
        <f t="shared" si="0"/>
        <v>115.55573130434784</v>
      </c>
    </row>
    <row r="43" spans="1:6" ht="51">
      <c r="A43" s="9" t="s">
        <v>364</v>
      </c>
      <c r="B43" s="21" t="s">
        <v>82</v>
      </c>
      <c r="C43" s="22" t="s">
        <v>81</v>
      </c>
      <c r="D43" s="23">
        <v>230</v>
      </c>
      <c r="E43" s="23">
        <v>230</v>
      </c>
      <c r="F43" s="23">
        <f t="shared" si="0"/>
        <v>100</v>
      </c>
    </row>
    <row r="44" spans="1:6" ht="51">
      <c r="A44" s="9" t="s">
        <v>365</v>
      </c>
      <c r="B44" s="21" t="s">
        <v>83</v>
      </c>
      <c r="C44" s="22" t="s">
        <v>81</v>
      </c>
      <c r="D44" s="23">
        <v>1</v>
      </c>
      <c r="E44" s="23">
        <v>0</v>
      </c>
      <c r="F44" s="23">
        <f t="shared" si="0"/>
        <v>0</v>
      </c>
    </row>
    <row r="45" spans="1:6" ht="51">
      <c r="A45" s="9" t="s">
        <v>366</v>
      </c>
      <c r="B45" s="21" t="s">
        <v>84</v>
      </c>
      <c r="C45" s="22" t="s">
        <v>81</v>
      </c>
      <c r="D45" s="23">
        <v>1</v>
      </c>
      <c r="E45" s="23">
        <v>0</v>
      </c>
      <c r="F45" s="23">
        <f t="shared" si="0"/>
        <v>0</v>
      </c>
    </row>
    <row r="46" spans="1:6" ht="51">
      <c r="A46" s="9" t="s">
        <v>367</v>
      </c>
      <c r="B46" s="21" t="s">
        <v>85</v>
      </c>
      <c r="C46" s="22" t="s">
        <v>81</v>
      </c>
      <c r="D46" s="23">
        <v>870</v>
      </c>
      <c r="E46" s="23">
        <v>898.91074</v>
      </c>
      <c r="F46" s="23">
        <f t="shared" si="0"/>
        <v>103.3230735632184</v>
      </c>
    </row>
    <row r="47" spans="1:6" ht="51">
      <c r="A47" s="9" t="s">
        <v>368</v>
      </c>
      <c r="B47" s="21" t="s">
        <v>86</v>
      </c>
      <c r="C47" s="22" t="s">
        <v>87</v>
      </c>
      <c r="D47" s="23">
        <v>30</v>
      </c>
      <c r="E47" s="23">
        <v>38.66214</v>
      </c>
      <c r="F47" s="23">
        <f t="shared" si="0"/>
        <v>128.8738</v>
      </c>
    </row>
    <row r="48" spans="1:6" ht="16.5" customHeight="1">
      <c r="A48" s="6" t="s">
        <v>88</v>
      </c>
      <c r="B48" s="17" t="s">
        <v>89</v>
      </c>
      <c r="C48" s="18" t="s">
        <v>90</v>
      </c>
      <c r="D48" s="19">
        <f>D49+D50</f>
        <v>3.2</v>
      </c>
      <c r="E48" s="19">
        <f>E49+E50</f>
        <v>3.16499</v>
      </c>
      <c r="F48" s="19">
        <v>100</v>
      </c>
    </row>
    <row r="49" spans="1:6" ht="38.25">
      <c r="A49" s="6" t="s">
        <v>91</v>
      </c>
      <c r="B49" s="17" t="s">
        <v>92</v>
      </c>
      <c r="C49" s="18" t="s">
        <v>93</v>
      </c>
      <c r="D49" s="20">
        <v>0</v>
      </c>
      <c r="E49" s="20">
        <v>0</v>
      </c>
      <c r="F49" s="20">
        <v>0</v>
      </c>
    </row>
    <row r="50" spans="1:6" ht="38.25" customHeight="1">
      <c r="A50" s="6" t="s">
        <v>94</v>
      </c>
      <c r="B50" s="17" t="s">
        <v>95</v>
      </c>
      <c r="C50" s="18" t="s">
        <v>96</v>
      </c>
      <c r="D50" s="20">
        <f>D51</f>
        <v>3.2</v>
      </c>
      <c r="E50" s="20">
        <f>E51</f>
        <v>3.16499</v>
      </c>
      <c r="F50" s="20">
        <v>100</v>
      </c>
    </row>
    <row r="51" spans="1:6" ht="27" customHeight="1">
      <c r="A51" s="9"/>
      <c r="B51" s="21" t="s">
        <v>97</v>
      </c>
      <c r="C51" s="22" t="s">
        <v>98</v>
      </c>
      <c r="D51" s="26">
        <v>3.2</v>
      </c>
      <c r="E51" s="26">
        <v>3.16499</v>
      </c>
      <c r="F51" s="26">
        <v>100</v>
      </c>
    </row>
    <row r="52" spans="1:6" ht="19.5" customHeight="1">
      <c r="A52" s="6" t="s">
        <v>99</v>
      </c>
      <c r="B52" s="17" t="s">
        <v>100</v>
      </c>
      <c r="C52" s="18" t="s">
        <v>422</v>
      </c>
      <c r="D52" s="19">
        <f>D53+D54+D62</f>
        <v>66849.2</v>
      </c>
      <c r="E52" s="19">
        <f>E53+E54+E62</f>
        <v>64375.9439</v>
      </c>
      <c r="F52" s="19">
        <f t="shared" si="0"/>
        <v>96.3002457770624</v>
      </c>
    </row>
    <row r="53" spans="1:6" ht="38.25">
      <c r="A53" s="6" t="s">
        <v>101</v>
      </c>
      <c r="B53" s="17" t="s">
        <v>102</v>
      </c>
      <c r="C53" s="18" t="s">
        <v>103</v>
      </c>
      <c r="D53" s="20">
        <v>0</v>
      </c>
      <c r="E53" s="20">
        <v>0</v>
      </c>
      <c r="F53" s="20">
        <v>0</v>
      </c>
    </row>
    <row r="54" spans="1:6" ht="25.5">
      <c r="A54" s="6" t="s">
        <v>104</v>
      </c>
      <c r="B54" s="17" t="s">
        <v>379</v>
      </c>
      <c r="C54" s="18" t="s">
        <v>105</v>
      </c>
      <c r="D54" s="20">
        <f>D55+D59</f>
        <v>66849.2</v>
      </c>
      <c r="E54" s="20">
        <f>E55+E59</f>
        <v>64375.9439</v>
      </c>
      <c r="F54" s="20">
        <f t="shared" si="0"/>
        <v>96.3002457770624</v>
      </c>
    </row>
    <row r="55" spans="1:6" ht="51">
      <c r="A55" s="6" t="s">
        <v>106</v>
      </c>
      <c r="B55" s="17" t="s">
        <v>380</v>
      </c>
      <c r="C55" s="18" t="s">
        <v>107</v>
      </c>
      <c r="D55" s="27">
        <f>D56+D57+D58</f>
        <v>55350.5</v>
      </c>
      <c r="E55" s="27">
        <f>E56+E57+E58</f>
        <v>53850.7635</v>
      </c>
      <c r="F55" s="27">
        <f t="shared" si="0"/>
        <v>97.29047343745765</v>
      </c>
    </row>
    <row r="56" spans="1:6" ht="63.75">
      <c r="A56" s="9" t="s">
        <v>108</v>
      </c>
      <c r="B56" s="17" t="s">
        <v>109</v>
      </c>
      <c r="C56" s="22" t="s">
        <v>110</v>
      </c>
      <c r="D56" s="27">
        <v>4559.5</v>
      </c>
      <c r="E56" s="27">
        <v>4445.68482</v>
      </c>
      <c r="F56" s="27">
        <f t="shared" si="0"/>
        <v>97.50377936177213</v>
      </c>
    </row>
    <row r="57" spans="1:6" ht="89.25">
      <c r="A57" s="9" t="s">
        <v>111</v>
      </c>
      <c r="B57" s="17" t="s">
        <v>112</v>
      </c>
      <c r="C57" s="22" t="s">
        <v>113</v>
      </c>
      <c r="D57" s="27">
        <v>5</v>
      </c>
      <c r="E57" s="27">
        <v>0</v>
      </c>
      <c r="F57" s="27">
        <f t="shared" si="0"/>
        <v>0</v>
      </c>
    </row>
    <row r="58" spans="1:6" ht="63.75">
      <c r="A58" s="9" t="s">
        <v>114</v>
      </c>
      <c r="B58" s="17" t="s">
        <v>115</v>
      </c>
      <c r="C58" s="22" t="s">
        <v>116</v>
      </c>
      <c r="D58" s="27">
        <v>50786</v>
      </c>
      <c r="E58" s="27">
        <v>49405.07868</v>
      </c>
      <c r="F58" s="27">
        <f t="shared" si="0"/>
        <v>97.28090158705155</v>
      </c>
    </row>
    <row r="59" spans="1:6" ht="68.25" customHeight="1">
      <c r="A59" s="6" t="s">
        <v>117</v>
      </c>
      <c r="B59" s="17" t="s">
        <v>118</v>
      </c>
      <c r="C59" s="18" t="s">
        <v>119</v>
      </c>
      <c r="D59" s="27">
        <f>D60+D61</f>
        <v>11498.7</v>
      </c>
      <c r="E59" s="27">
        <f>E60+E61</f>
        <v>10525.180400000001</v>
      </c>
      <c r="F59" s="27">
        <f t="shared" si="0"/>
        <v>91.53365510883839</v>
      </c>
    </row>
    <row r="60" spans="1:6" ht="54" customHeight="1">
      <c r="A60" s="9" t="s">
        <v>120</v>
      </c>
      <c r="B60" s="21" t="s">
        <v>121</v>
      </c>
      <c r="C60" s="22" t="s">
        <v>122</v>
      </c>
      <c r="D60" s="23">
        <v>9117.6</v>
      </c>
      <c r="E60" s="23">
        <v>8222.34807</v>
      </c>
      <c r="F60" s="23">
        <f t="shared" si="0"/>
        <v>90.18105718610161</v>
      </c>
    </row>
    <row r="61" spans="1:6" ht="45" customHeight="1">
      <c r="A61" s="9" t="s">
        <v>123</v>
      </c>
      <c r="B61" s="21" t="s">
        <v>124</v>
      </c>
      <c r="C61" s="22" t="s">
        <v>125</v>
      </c>
      <c r="D61" s="23">
        <v>2381.1</v>
      </c>
      <c r="E61" s="23">
        <v>2302.83233</v>
      </c>
      <c r="F61" s="23">
        <f t="shared" si="0"/>
        <v>96.71296165637732</v>
      </c>
    </row>
    <row r="62" spans="1:6" ht="63.75">
      <c r="A62" s="6" t="s">
        <v>126</v>
      </c>
      <c r="B62" s="17" t="s">
        <v>381</v>
      </c>
      <c r="C62" s="18" t="s">
        <v>127</v>
      </c>
      <c r="D62" s="27">
        <f>D63</f>
        <v>0</v>
      </c>
      <c r="E62" s="27">
        <f>E63</f>
        <v>0</v>
      </c>
      <c r="F62" s="27">
        <v>0</v>
      </c>
    </row>
    <row r="63" spans="1:6" ht="127.5">
      <c r="A63" s="9" t="s">
        <v>128</v>
      </c>
      <c r="B63" s="21" t="s">
        <v>331</v>
      </c>
      <c r="C63" s="22" t="s">
        <v>130</v>
      </c>
      <c r="D63" s="23">
        <f>3.7-120+116.3</f>
        <v>0</v>
      </c>
      <c r="E63" s="23">
        <v>0</v>
      </c>
      <c r="F63" s="23">
        <v>0</v>
      </c>
    </row>
    <row r="64" spans="3:5" ht="12.75">
      <c r="C64"/>
      <c r="D64" s="28"/>
      <c r="E64" s="118"/>
    </row>
    <row r="65" spans="1:5" ht="27" customHeight="1">
      <c r="A65" s="123"/>
      <c r="B65" s="123"/>
      <c r="C65" s="124"/>
      <c r="D65" s="124"/>
      <c r="E65" s="118"/>
    </row>
    <row r="66" spans="1:5" ht="14.25">
      <c r="A66" s="119"/>
      <c r="B66" s="119"/>
      <c r="C66" s="119"/>
      <c r="D66" s="120"/>
      <c r="E66" s="118"/>
    </row>
    <row r="67" spans="1:5" ht="14.25">
      <c r="A67" s="119"/>
      <c r="B67" s="119"/>
      <c r="C67" s="119"/>
      <c r="D67" s="120"/>
      <c r="E67" s="118"/>
    </row>
    <row r="68" spans="1:5" ht="21" customHeight="1">
      <c r="A68" s="123"/>
      <c r="B68" s="123"/>
      <c r="C68" s="124"/>
      <c r="D68" s="124"/>
      <c r="E68" s="118"/>
    </row>
    <row r="69" spans="3:5" ht="12.75">
      <c r="C69"/>
      <c r="D69" s="28"/>
      <c r="E69" s="118"/>
    </row>
    <row r="70" spans="3:4" ht="12.75">
      <c r="C70"/>
      <c r="D70" s="28"/>
    </row>
    <row r="71" spans="3:4" ht="12.75">
      <c r="C71"/>
      <c r="D71" s="28"/>
    </row>
  </sheetData>
  <sheetProtection/>
  <mergeCells count="8">
    <mergeCell ref="A68:B68"/>
    <mergeCell ref="C68:D68"/>
    <mergeCell ref="D1:F1"/>
    <mergeCell ref="C2:F2"/>
    <mergeCell ref="C3:F3"/>
    <mergeCell ref="A6:F6"/>
    <mergeCell ref="A65:B65"/>
    <mergeCell ref="C65:D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rowBreaks count="2" manualBreakCount="2">
    <brk id="31" max="5" man="1"/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7.375" style="12" customWidth="1"/>
    <col min="2" max="2" width="44.125" style="1" customWidth="1"/>
    <col min="3" max="3" width="13.875" style="12" customWidth="1"/>
    <col min="4" max="4" width="14.125" style="0" customWidth="1"/>
    <col min="5" max="5" width="2.375" style="0" hidden="1" customWidth="1"/>
    <col min="6" max="6" width="0.12890625" style="0" customWidth="1"/>
    <col min="7" max="7" width="16.625" style="0" customWidth="1"/>
    <col min="8" max="8" width="12.75390625" style="0" customWidth="1"/>
    <col min="9" max="9" width="10.875" style="0" customWidth="1"/>
  </cols>
  <sheetData>
    <row r="1" spans="1:9" ht="15.75" customHeight="1">
      <c r="A1" s="29"/>
      <c r="B1" s="109"/>
      <c r="C1" s="31"/>
      <c r="D1" s="32"/>
      <c r="E1" s="32"/>
      <c r="F1" s="33"/>
      <c r="G1" s="121" t="s">
        <v>299</v>
      </c>
      <c r="H1" s="121"/>
      <c r="I1" s="121"/>
    </row>
    <row r="2" spans="1:8" ht="12.75" customHeight="1">
      <c r="A2" s="35"/>
      <c r="B2" t="s">
        <v>468</v>
      </c>
      <c r="E2" s="32"/>
      <c r="F2" s="33"/>
      <c r="G2" s="2"/>
      <c r="H2" s="32"/>
    </row>
    <row r="3" spans="1:9" ht="29.25" customHeight="1">
      <c r="A3" s="125" t="s">
        <v>458</v>
      </c>
      <c r="B3" s="125"/>
      <c r="C3" s="125"/>
      <c r="D3" s="125"/>
      <c r="E3" s="125"/>
      <c r="F3" s="125"/>
      <c r="G3" s="125"/>
      <c r="H3" s="125"/>
      <c r="I3" s="125"/>
    </row>
    <row r="4" spans="1:6" ht="12.75">
      <c r="A4" s="2" t="s">
        <v>2</v>
      </c>
      <c r="B4" s="37"/>
      <c r="C4" s="34"/>
      <c r="D4" s="38"/>
      <c r="E4" s="38"/>
      <c r="F4" s="38"/>
    </row>
    <row r="5" spans="1:9" ht="27" customHeight="1">
      <c r="A5" s="40" t="s">
        <v>3</v>
      </c>
      <c r="B5" s="39" t="s">
        <v>132</v>
      </c>
      <c r="C5" s="40" t="s">
        <v>133</v>
      </c>
      <c r="D5" s="40" t="s">
        <v>134</v>
      </c>
      <c r="E5" s="40" t="s">
        <v>135</v>
      </c>
      <c r="F5" s="40" t="s">
        <v>136</v>
      </c>
      <c r="G5" s="40" t="s">
        <v>137</v>
      </c>
      <c r="H5" s="40" t="s">
        <v>453</v>
      </c>
      <c r="I5" s="40" t="s">
        <v>455</v>
      </c>
    </row>
    <row r="6" spans="1:9" ht="18.75" customHeight="1">
      <c r="A6" s="41"/>
      <c r="B6" s="42" t="s">
        <v>138</v>
      </c>
      <c r="C6" s="43"/>
      <c r="D6" s="43"/>
      <c r="E6" s="43"/>
      <c r="F6" s="43"/>
      <c r="G6" s="44">
        <f>G7+G11</f>
        <v>187515.1</v>
      </c>
      <c r="H6" s="44">
        <f>H7+H11</f>
        <v>184807.10725</v>
      </c>
      <c r="I6" s="44">
        <f>(H6*100)/G6</f>
        <v>98.55585350193131</v>
      </c>
    </row>
    <row r="7" spans="1:10" ht="21.75" customHeight="1">
      <c r="A7" s="45" t="s">
        <v>139</v>
      </c>
      <c r="B7" s="46" t="s">
        <v>140</v>
      </c>
      <c r="C7" s="47">
        <v>894</v>
      </c>
      <c r="D7" s="47"/>
      <c r="E7" s="47"/>
      <c r="F7" s="47"/>
      <c r="G7" s="48">
        <f>G8</f>
        <v>6710.9</v>
      </c>
      <c r="H7" s="48">
        <f>H8</f>
        <v>6687.446259999999</v>
      </c>
      <c r="I7" s="48">
        <f aca="true" t="shared" si="0" ref="I7:I35">(H7*100)/G7</f>
        <v>99.65051274791756</v>
      </c>
      <c r="J7" s="49"/>
    </row>
    <row r="8" spans="1:10" ht="22.5" customHeight="1">
      <c r="A8" s="50" t="s">
        <v>8</v>
      </c>
      <c r="B8" s="51" t="s">
        <v>141</v>
      </c>
      <c r="C8" s="52">
        <v>894</v>
      </c>
      <c r="D8" s="53" t="s">
        <v>142</v>
      </c>
      <c r="E8" s="54"/>
      <c r="F8" s="54"/>
      <c r="G8" s="55">
        <f>G9+G10</f>
        <v>6710.9</v>
      </c>
      <c r="H8" s="55">
        <f>H9+H10</f>
        <v>6687.446259999999</v>
      </c>
      <c r="I8" s="55">
        <f t="shared" si="0"/>
        <v>99.65051274791756</v>
      </c>
      <c r="J8" s="49"/>
    </row>
    <row r="9" spans="1:9" ht="42.75" customHeight="1">
      <c r="A9" s="56" t="s">
        <v>11</v>
      </c>
      <c r="B9" s="39" t="s">
        <v>143</v>
      </c>
      <c r="C9" s="40">
        <v>894</v>
      </c>
      <c r="D9" s="57" t="s">
        <v>144</v>
      </c>
      <c r="E9" s="58"/>
      <c r="F9" s="58"/>
      <c r="G9" s="59">
        <f>'РАСХОДЫ пр.4'!G12</f>
        <v>1011</v>
      </c>
      <c r="H9" s="59">
        <f>'РАСХОДЫ пр.4'!H12</f>
        <v>1003.48681</v>
      </c>
      <c r="I9" s="59">
        <f t="shared" si="0"/>
        <v>99.25685558852621</v>
      </c>
    </row>
    <row r="10" spans="1:9" ht="55.5" customHeight="1">
      <c r="A10" s="56" t="s">
        <v>26</v>
      </c>
      <c r="B10" s="39" t="s">
        <v>147</v>
      </c>
      <c r="C10" s="40">
        <v>894</v>
      </c>
      <c r="D10" s="57" t="s">
        <v>148</v>
      </c>
      <c r="E10" s="58"/>
      <c r="F10" s="58"/>
      <c r="G10" s="59">
        <f>'РАСХОДЫ пр.4'!G15</f>
        <v>5699.9</v>
      </c>
      <c r="H10" s="59">
        <f>'РАСХОДЫ пр.4'!H15</f>
        <v>5683.9594499999985</v>
      </c>
      <c r="I10" s="59">
        <f t="shared" si="0"/>
        <v>99.72033632168983</v>
      </c>
    </row>
    <row r="11" spans="1:9" ht="25.5" customHeight="1">
      <c r="A11" s="45" t="s">
        <v>158</v>
      </c>
      <c r="B11" s="46" t="s">
        <v>382</v>
      </c>
      <c r="C11" s="47">
        <v>986</v>
      </c>
      <c r="D11" s="66"/>
      <c r="E11" s="67"/>
      <c r="F11" s="67"/>
      <c r="G11" s="48">
        <f>G12+G16+G18+G22+G24+G26+G28+G30+G32+G34</f>
        <v>180804.2</v>
      </c>
      <c r="H11" s="48">
        <f>H12+H16+H18+H22+H24+H26+H28+H30+H32+H34</f>
        <v>178119.66099</v>
      </c>
      <c r="I11" s="48">
        <f t="shared" si="0"/>
        <v>98.51522309216267</v>
      </c>
    </row>
    <row r="12" spans="1:9" ht="22.5" customHeight="1">
      <c r="A12" s="50" t="s">
        <v>8</v>
      </c>
      <c r="B12" s="51" t="s">
        <v>141</v>
      </c>
      <c r="C12" s="52">
        <v>986</v>
      </c>
      <c r="D12" s="53" t="s">
        <v>142</v>
      </c>
      <c r="E12" s="54"/>
      <c r="F12" s="54"/>
      <c r="G12" s="68">
        <f>G13+G14+G15</f>
        <v>12972.599999999999</v>
      </c>
      <c r="H12" s="68">
        <f>H13+H14+H15</f>
        <v>12910.569080000001</v>
      </c>
      <c r="I12" s="68">
        <f t="shared" si="0"/>
        <v>99.52183124431495</v>
      </c>
    </row>
    <row r="13" spans="1:9" ht="54.75" customHeight="1">
      <c r="A13" s="56" t="s">
        <v>29</v>
      </c>
      <c r="B13" s="39" t="s">
        <v>159</v>
      </c>
      <c r="C13" s="40">
        <v>986</v>
      </c>
      <c r="D13" s="57" t="s">
        <v>160</v>
      </c>
      <c r="E13" s="58"/>
      <c r="F13" s="58"/>
      <c r="G13" s="59">
        <f>'РАСХОДЫ пр.4'!G29</f>
        <v>11947.599999999999</v>
      </c>
      <c r="H13" s="59">
        <f>'РАСХОДЫ пр.4'!H29</f>
        <v>11887.769080000002</v>
      </c>
      <c r="I13" s="59">
        <f t="shared" si="0"/>
        <v>99.49922227058157</v>
      </c>
    </row>
    <row r="14" spans="1:9" ht="15.75" customHeight="1">
      <c r="A14" s="56" t="s">
        <v>174</v>
      </c>
      <c r="B14" s="39" t="s">
        <v>175</v>
      </c>
      <c r="C14" s="40">
        <v>986</v>
      </c>
      <c r="D14" s="57" t="s">
        <v>176</v>
      </c>
      <c r="E14" s="58"/>
      <c r="F14" s="58"/>
      <c r="G14" s="59">
        <f>'РАСХОДЫ пр.4'!G42</f>
        <v>1</v>
      </c>
      <c r="H14" s="59">
        <f>'РАСХОДЫ пр.4'!H42</f>
        <v>0</v>
      </c>
      <c r="I14" s="59">
        <f t="shared" si="0"/>
        <v>0</v>
      </c>
    </row>
    <row r="15" spans="1:9" ht="21.75" customHeight="1">
      <c r="A15" s="56" t="s">
        <v>180</v>
      </c>
      <c r="B15" s="39" t="s">
        <v>181</v>
      </c>
      <c r="C15" s="40">
        <v>986</v>
      </c>
      <c r="D15" s="57" t="s">
        <v>182</v>
      </c>
      <c r="E15" s="58"/>
      <c r="F15" s="58"/>
      <c r="G15" s="59">
        <f>'РАСХОДЫ пр.4'!G45</f>
        <v>1024</v>
      </c>
      <c r="H15" s="59">
        <f>'РАСХОДЫ пр.4'!H45</f>
        <v>1022.8</v>
      </c>
      <c r="I15" s="59">
        <f t="shared" si="0"/>
        <v>99.8828125</v>
      </c>
    </row>
    <row r="16" spans="1:9" ht="26.25" customHeight="1">
      <c r="A16" s="50" t="s">
        <v>31</v>
      </c>
      <c r="B16" s="51" t="s">
        <v>194</v>
      </c>
      <c r="C16" s="52">
        <v>986</v>
      </c>
      <c r="D16" s="53" t="s">
        <v>195</v>
      </c>
      <c r="E16" s="54"/>
      <c r="F16" s="54"/>
      <c r="G16" s="55">
        <f>G17</f>
        <v>151.9</v>
      </c>
      <c r="H16" s="55">
        <f>H17</f>
        <v>151.81</v>
      </c>
      <c r="I16" s="55">
        <f t="shared" si="0"/>
        <v>99.94075049374588</v>
      </c>
    </row>
    <row r="17" spans="1:9" ht="40.5" customHeight="1">
      <c r="A17" s="60" t="s">
        <v>33</v>
      </c>
      <c r="B17" s="39" t="s">
        <v>196</v>
      </c>
      <c r="C17" s="40">
        <v>986</v>
      </c>
      <c r="D17" s="57" t="s">
        <v>197</v>
      </c>
      <c r="E17" s="58"/>
      <c r="F17" s="58"/>
      <c r="G17" s="59">
        <f>'РАСХОДЫ пр.4'!G56</f>
        <v>151.9</v>
      </c>
      <c r="H17" s="59">
        <f>'РАСХОДЫ пр.4'!H56</f>
        <v>151.81</v>
      </c>
      <c r="I17" s="59">
        <f t="shared" si="0"/>
        <v>99.94075049374588</v>
      </c>
    </row>
    <row r="18" spans="1:9" ht="17.25" customHeight="1">
      <c r="A18" s="50" t="s">
        <v>38</v>
      </c>
      <c r="B18" s="51" t="s">
        <v>206</v>
      </c>
      <c r="C18" s="52">
        <v>986</v>
      </c>
      <c r="D18" s="53" t="s">
        <v>207</v>
      </c>
      <c r="E18" s="54"/>
      <c r="F18" s="54"/>
      <c r="G18" s="55">
        <f>G21+G20+G19</f>
        <v>2824.2</v>
      </c>
      <c r="H18" s="55">
        <f>H21+H20+H19</f>
        <v>2823.8862599999998</v>
      </c>
      <c r="I18" s="55">
        <f t="shared" si="0"/>
        <v>99.98889101338432</v>
      </c>
    </row>
    <row r="19" spans="1:9" ht="27" customHeight="1">
      <c r="A19" s="60" t="s">
        <v>41</v>
      </c>
      <c r="B19" s="102" t="s">
        <v>434</v>
      </c>
      <c r="C19" s="103">
        <v>986</v>
      </c>
      <c r="D19" s="104" t="s">
        <v>435</v>
      </c>
      <c r="E19" s="105"/>
      <c r="F19" s="105"/>
      <c r="G19" s="59">
        <f>'РАСХОДЫ пр.4'!G71</f>
        <v>164.6</v>
      </c>
      <c r="H19" s="59">
        <f>'РАСХОДЫ пр.4'!H71</f>
        <v>164.52809</v>
      </c>
      <c r="I19" s="59">
        <f t="shared" si="0"/>
        <v>99.95631227217496</v>
      </c>
    </row>
    <row r="20" spans="1:9" ht="21" customHeight="1">
      <c r="A20" s="60" t="s">
        <v>354</v>
      </c>
      <c r="B20" s="102" t="s">
        <v>356</v>
      </c>
      <c r="C20" s="103">
        <v>986</v>
      </c>
      <c r="D20" s="104" t="s">
        <v>357</v>
      </c>
      <c r="E20" s="105"/>
      <c r="F20" s="105"/>
      <c r="G20" s="59">
        <f>'РАСХОДЫ пр.4'!G65</f>
        <v>2460</v>
      </c>
      <c r="H20" s="59">
        <f>'РАСХОДЫ пр.4'!H65</f>
        <v>2459.75817</v>
      </c>
      <c r="I20" s="59">
        <f t="shared" si="0"/>
        <v>99.99016951219512</v>
      </c>
    </row>
    <row r="21" spans="1:9" ht="25.5">
      <c r="A21" s="60" t="s">
        <v>436</v>
      </c>
      <c r="B21" s="39" t="s">
        <v>208</v>
      </c>
      <c r="C21" s="40">
        <v>986</v>
      </c>
      <c r="D21" s="57" t="s">
        <v>209</v>
      </c>
      <c r="E21" s="58"/>
      <c r="F21" s="58"/>
      <c r="G21" s="59">
        <f>'РАСХОДЫ пр.4'!G68</f>
        <v>199.6</v>
      </c>
      <c r="H21" s="59">
        <f>'РАСХОДЫ пр.4'!H68</f>
        <v>199.6</v>
      </c>
      <c r="I21" s="59">
        <f t="shared" si="0"/>
        <v>100</v>
      </c>
    </row>
    <row r="22" spans="1:9" ht="16.5" customHeight="1">
      <c r="A22" s="50" t="s">
        <v>46</v>
      </c>
      <c r="B22" s="51" t="s">
        <v>212</v>
      </c>
      <c r="C22" s="52">
        <v>986</v>
      </c>
      <c r="D22" s="53" t="s">
        <v>213</v>
      </c>
      <c r="E22" s="54"/>
      <c r="F22" s="54"/>
      <c r="G22" s="55">
        <f>G23</f>
        <v>110067.8</v>
      </c>
      <c r="H22" s="55">
        <f>H23</f>
        <v>108683.21163</v>
      </c>
      <c r="I22" s="55">
        <f t="shared" si="0"/>
        <v>98.74205864930525</v>
      </c>
    </row>
    <row r="23" spans="1:9" ht="19.5" customHeight="1">
      <c r="A23" s="60" t="s">
        <v>49</v>
      </c>
      <c r="B23" s="39" t="s">
        <v>214</v>
      </c>
      <c r="C23" s="40">
        <v>986</v>
      </c>
      <c r="D23" s="57" t="s">
        <v>215</v>
      </c>
      <c r="E23" s="58"/>
      <c r="F23" s="58"/>
      <c r="G23" s="59">
        <f>'РАСХОДЫ пр.4'!G76</f>
        <v>110067.8</v>
      </c>
      <c r="H23" s="59">
        <f>'РАСХОДЫ пр.4'!H76</f>
        <v>108683.21163</v>
      </c>
      <c r="I23" s="59">
        <f t="shared" si="0"/>
        <v>98.74205864930525</v>
      </c>
    </row>
    <row r="24" spans="1:9" ht="24" customHeight="1">
      <c r="A24" s="50" t="s">
        <v>57</v>
      </c>
      <c r="B24" s="51" t="s">
        <v>237</v>
      </c>
      <c r="C24" s="52">
        <v>986</v>
      </c>
      <c r="D24" s="53" t="s">
        <v>238</v>
      </c>
      <c r="E24" s="54"/>
      <c r="F24" s="54"/>
      <c r="G24" s="55">
        <f>G25</f>
        <v>150</v>
      </c>
      <c r="H24" s="55">
        <f>H25</f>
        <v>149.934</v>
      </c>
      <c r="I24" s="55">
        <f t="shared" si="0"/>
        <v>99.956</v>
      </c>
    </row>
    <row r="25" spans="1:9" ht="25.5">
      <c r="A25" s="75" t="s">
        <v>60</v>
      </c>
      <c r="B25" s="39" t="s">
        <v>239</v>
      </c>
      <c r="C25" s="62">
        <v>986</v>
      </c>
      <c r="D25" s="63" t="s">
        <v>240</v>
      </c>
      <c r="E25" s="64"/>
      <c r="F25" s="64"/>
      <c r="G25" s="65">
        <f>'РАСХОДЫ пр.4'!G96</f>
        <v>150</v>
      </c>
      <c r="H25" s="65">
        <f>'РАСХОДЫ пр.4'!H96</f>
        <v>149.934</v>
      </c>
      <c r="I25" s="65">
        <f t="shared" si="0"/>
        <v>99.956</v>
      </c>
    </row>
    <row r="26" spans="1:9" ht="30.75" customHeight="1">
      <c r="A26" s="50" t="s">
        <v>66</v>
      </c>
      <c r="B26" s="51" t="s">
        <v>244</v>
      </c>
      <c r="C26" s="52">
        <v>986</v>
      </c>
      <c r="D26" s="53" t="s">
        <v>245</v>
      </c>
      <c r="E26" s="54"/>
      <c r="F26" s="54"/>
      <c r="G26" s="55">
        <f>G27</f>
        <v>3465.4999999999995</v>
      </c>
      <c r="H26" s="55">
        <f>H27</f>
        <v>3465.1620699999994</v>
      </c>
      <c r="I26" s="55">
        <f t="shared" si="0"/>
        <v>99.9902487375559</v>
      </c>
    </row>
    <row r="27" spans="1:9" ht="12.75">
      <c r="A27" s="60" t="s">
        <v>69</v>
      </c>
      <c r="B27" s="39" t="s">
        <v>246</v>
      </c>
      <c r="C27" s="40">
        <v>986</v>
      </c>
      <c r="D27" s="57" t="s">
        <v>247</v>
      </c>
      <c r="E27" s="58"/>
      <c r="F27" s="58"/>
      <c r="G27" s="59">
        <f>'РАСХОДЫ пр.4'!G100</f>
        <v>3465.4999999999995</v>
      </c>
      <c r="H27" s="59">
        <f>'РАСХОДЫ пр.4'!H100</f>
        <v>3465.1620699999994</v>
      </c>
      <c r="I27" s="59">
        <f t="shared" si="0"/>
        <v>99.9902487375559</v>
      </c>
    </row>
    <row r="28" spans="1:9" ht="20.25" customHeight="1">
      <c r="A28" s="50" t="s">
        <v>88</v>
      </c>
      <c r="B28" s="51" t="s">
        <v>441</v>
      </c>
      <c r="C28" s="52">
        <v>986</v>
      </c>
      <c r="D28" s="53" t="s">
        <v>260</v>
      </c>
      <c r="E28" s="54"/>
      <c r="F28" s="54"/>
      <c r="G28" s="55">
        <f>G29</f>
        <v>22739.4</v>
      </c>
      <c r="H28" s="55">
        <f>H29</f>
        <v>22676.602450000002</v>
      </c>
      <c r="I28" s="55">
        <f t="shared" si="0"/>
        <v>99.7238381399685</v>
      </c>
    </row>
    <row r="29" spans="1:9" ht="12.75">
      <c r="A29" s="60" t="s">
        <v>91</v>
      </c>
      <c r="B29" s="39" t="s">
        <v>261</v>
      </c>
      <c r="C29" s="40">
        <v>986</v>
      </c>
      <c r="D29" s="57" t="s">
        <v>262</v>
      </c>
      <c r="E29" s="58"/>
      <c r="F29" s="58"/>
      <c r="G29" s="59">
        <f>'РАСХОДЫ пр.4'!G115</f>
        <v>22739.4</v>
      </c>
      <c r="H29" s="59">
        <f>'РАСХОДЫ пр.4'!H115</f>
        <v>22676.602450000002</v>
      </c>
      <c r="I29" s="59">
        <f t="shared" si="0"/>
        <v>99.7238381399685</v>
      </c>
    </row>
    <row r="30" spans="1:9" ht="21" customHeight="1">
      <c r="A30" s="77" t="s">
        <v>267</v>
      </c>
      <c r="B30" s="51" t="s">
        <v>268</v>
      </c>
      <c r="C30" s="52">
        <v>986</v>
      </c>
      <c r="D30" s="54">
        <v>1000</v>
      </c>
      <c r="E30" s="54"/>
      <c r="F30" s="54"/>
      <c r="G30" s="55">
        <f>G31</f>
        <v>16058.2</v>
      </c>
      <c r="H30" s="55">
        <f>H31</f>
        <v>14970.865220000002</v>
      </c>
      <c r="I30" s="55">
        <f t="shared" si="0"/>
        <v>93.22878790898109</v>
      </c>
    </row>
    <row r="31" spans="1:9" ht="12.75">
      <c r="A31" s="78" t="s">
        <v>101</v>
      </c>
      <c r="B31" s="39" t="s">
        <v>269</v>
      </c>
      <c r="C31" s="40">
        <v>986</v>
      </c>
      <c r="D31" s="58" t="s">
        <v>270</v>
      </c>
      <c r="E31" s="58"/>
      <c r="F31" s="58"/>
      <c r="G31" s="59">
        <f>'РАСХОДЫ пр.4'!G123</f>
        <v>16058.2</v>
      </c>
      <c r="H31" s="59">
        <f>'РАСХОДЫ пр.4'!H122</f>
        <v>14970.865220000002</v>
      </c>
      <c r="I31" s="59">
        <f t="shared" si="0"/>
        <v>93.22878790898109</v>
      </c>
    </row>
    <row r="32" spans="1:9" ht="20.25" customHeight="1">
      <c r="A32" s="50">
        <v>9</v>
      </c>
      <c r="B32" s="51" t="s">
        <v>280</v>
      </c>
      <c r="C32" s="52">
        <v>986</v>
      </c>
      <c r="D32" s="53" t="s">
        <v>281</v>
      </c>
      <c r="E32" s="54"/>
      <c r="F32" s="54"/>
      <c r="G32" s="55">
        <f>G33</f>
        <v>10939.6</v>
      </c>
      <c r="H32" s="55">
        <f>H33</f>
        <v>10852.755940000001</v>
      </c>
      <c r="I32" s="55">
        <f t="shared" si="0"/>
        <v>99.20614958499397</v>
      </c>
    </row>
    <row r="33" spans="1:9" ht="18.75" customHeight="1">
      <c r="A33" s="60" t="s">
        <v>282</v>
      </c>
      <c r="B33" s="39" t="s">
        <v>283</v>
      </c>
      <c r="C33" s="40">
        <v>986</v>
      </c>
      <c r="D33" s="57" t="s">
        <v>284</v>
      </c>
      <c r="E33" s="58"/>
      <c r="F33" s="58"/>
      <c r="G33" s="59">
        <f>'РАСХОДЫ пр.4'!G131</f>
        <v>10939.6</v>
      </c>
      <c r="H33" s="59">
        <f>'РАСХОДЫ пр.4'!H131</f>
        <v>10852.755940000001</v>
      </c>
      <c r="I33" s="59">
        <f t="shared" si="0"/>
        <v>99.20614958499397</v>
      </c>
    </row>
    <row r="34" spans="1:9" ht="24" customHeight="1">
      <c r="A34" s="50">
        <v>10</v>
      </c>
      <c r="B34" s="51" t="s">
        <v>289</v>
      </c>
      <c r="C34" s="52"/>
      <c r="D34" s="53"/>
      <c r="E34" s="54"/>
      <c r="F34" s="54"/>
      <c r="G34" s="55">
        <f>G35</f>
        <v>1435</v>
      </c>
      <c r="H34" s="55">
        <f>H35</f>
        <v>1434.86434</v>
      </c>
      <c r="I34" s="55">
        <f t="shared" si="0"/>
        <v>99.99054634146341</v>
      </c>
    </row>
    <row r="35" spans="1:9" ht="21" customHeight="1">
      <c r="A35" s="83" t="s">
        <v>290</v>
      </c>
      <c r="B35" s="39" t="s">
        <v>291</v>
      </c>
      <c r="C35" s="40">
        <v>986</v>
      </c>
      <c r="D35" s="57" t="s">
        <v>292</v>
      </c>
      <c r="E35" s="58"/>
      <c r="F35" s="58"/>
      <c r="G35" s="59">
        <f>'РАСХОДЫ пр.4'!G137</f>
        <v>1435</v>
      </c>
      <c r="H35" s="59">
        <f>'РАСХОДЫ пр.4'!H137</f>
        <v>1434.86434</v>
      </c>
      <c r="I35" s="59">
        <f t="shared" si="0"/>
        <v>99.99054634146341</v>
      </c>
    </row>
    <row r="36" ht="12.75">
      <c r="G36" s="107"/>
    </row>
    <row r="37" spans="1:7" ht="18" customHeight="1">
      <c r="A37" s="123"/>
      <c r="B37" s="123"/>
      <c r="C37" s="124"/>
      <c r="D37" s="124"/>
      <c r="G37" s="107"/>
    </row>
    <row r="38" spans="1:4" ht="14.25">
      <c r="A38" s="119"/>
      <c r="B38" s="119"/>
      <c r="C38" s="119"/>
      <c r="D38" s="120"/>
    </row>
    <row r="39" spans="1:4" ht="14.25">
      <c r="A39" s="119"/>
      <c r="B39" s="119"/>
      <c r="C39" s="119"/>
      <c r="D39" s="120"/>
    </row>
    <row r="40" spans="1:4" ht="15">
      <c r="A40" s="123"/>
      <c r="B40" s="123"/>
      <c r="C40" s="124"/>
      <c r="D40" s="124"/>
    </row>
  </sheetData>
  <sheetProtection/>
  <mergeCells count="6">
    <mergeCell ref="A40:B40"/>
    <mergeCell ref="C40:D40"/>
    <mergeCell ref="G1:I1"/>
    <mergeCell ref="A3:I3"/>
    <mergeCell ref="A37:B37"/>
    <mergeCell ref="C37:D37"/>
  </mergeCells>
  <printOptions/>
  <pageMargins left="0.25" right="0.25" top="0.75" bottom="0.75" header="0.3" footer="0.3"/>
  <pageSetup horizontalDpi="600" verticalDpi="600" orientation="portrait" paperSize="9" scale="83" r:id="rId1"/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6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7.375" style="12" customWidth="1"/>
    <col min="2" max="2" width="37.625" style="1" customWidth="1"/>
    <col min="3" max="3" width="8.25390625" style="12" customWidth="1"/>
    <col min="4" max="4" width="9.00390625" style="0" customWidth="1"/>
    <col min="6" max="6" width="8.125" style="0" customWidth="1"/>
    <col min="7" max="7" width="13.125" style="0" customWidth="1"/>
    <col min="8" max="8" width="11.875" style="0" customWidth="1"/>
    <col min="9" max="9" width="12.25390625" style="0" customWidth="1"/>
  </cols>
  <sheetData>
    <row r="1" spans="1:9" ht="23.25">
      <c r="A1" s="29"/>
      <c r="B1" s="109"/>
      <c r="C1" s="31"/>
      <c r="D1" s="32"/>
      <c r="E1" s="32"/>
      <c r="F1" s="33"/>
      <c r="G1" s="121" t="s">
        <v>309</v>
      </c>
      <c r="H1" s="121"/>
      <c r="I1" s="121"/>
    </row>
    <row r="2" spans="1:9" ht="12.75">
      <c r="A2" s="34"/>
      <c r="B2" s="30"/>
      <c r="C2" s="121" t="s">
        <v>469</v>
      </c>
      <c r="D2" s="121"/>
      <c r="E2" s="121"/>
      <c r="F2" s="121"/>
      <c r="G2" s="121"/>
      <c r="H2" s="121"/>
      <c r="I2" s="121"/>
    </row>
    <row r="3" spans="1:9" ht="12.75">
      <c r="A3" s="34"/>
      <c r="B3" s="121"/>
      <c r="C3" s="121"/>
      <c r="D3" s="121"/>
      <c r="E3" s="121"/>
      <c r="F3" s="121"/>
      <c r="G3" s="121"/>
      <c r="H3" s="121"/>
      <c r="I3" s="121"/>
    </row>
    <row r="4" spans="1:7" ht="12.75" customHeight="1">
      <c r="A4" s="35"/>
      <c r="B4" s="36"/>
      <c r="C4" s="31"/>
      <c r="D4" s="32"/>
      <c r="E4" s="32"/>
      <c r="F4" s="33"/>
      <c r="G4" s="2"/>
    </row>
    <row r="5" spans="1:7" ht="12.75" customHeight="1">
      <c r="A5" s="35"/>
      <c r="B5" s="36"/>
      <c r="C5" s="108"/>
      <c r="D5" s="32"/>
      <c r="E5" s="32"/>
      <c r="F5" s="33"/>
      <c r="G5" s="2"/>
    </row>
    <row r="6" spans="1:9" ht="29.25" customHeight="1">
      <c r="A6" s="125" t="s">
        <v>459</v>
      </c>
      <c r="B6" s="125"/>
      <c r="C6" s="125"/>
      <c r="D6" s="125"/>
      <c r="E6" s="125"/>
      <c r="F6" s="125"/>
      <c r="G6" s="125"/>
      <c r="H6" s="125"/>
      <c r="I6" s="125"/>
    </row>
    <row r="7" spans="1:6" ht="12.75">
      <c r="A7" s="2" t="s">
        <v>2</v>
      </c>
      <c r="B7" s="37"/>
      <c r="C7" s="34"/>
      <c r="D7" s="38"/>
      <c r="E7" s="38"/>
      <c r="F7" s="38"/>
    </row>
    <row r="8" spans="1:9" ht="38.25">
      <c r="A8" s="40" t="s">
        <v>3</v>
      </c>
      <c r="B8" s="39" t="s">
        <v>132</v>
      </c>
      <c r="C8" s="40" t="s">
        <v>133</v>
      </c>
      <c r="D8" s="40" t="s">
        <v>134</v>
      </c>
      <c r="E8" s="40" t="s">
        <v>135</v>
      </c>
      <c r="F8" s="40" t="s">
        <v>136</v>
      </c>
      <c r="G8" s="40" t="s">
        <v>137</v>
      </c>
      <c r="H8" s="40" t="s">
        <v>453</v>
      </c>
      <c r="I8" s="40" t="s">
        <v>455</v>
      </c>
    </row>
    <row r="9" spans="1:9" ht="18.75" customHeight="1">
      <c r="A9" s="41"/>
      <c r="B9" s="42" t="s">
        <v>138</v>
      </c>
      <c r="C9" s="43"/>
      <c r="D9" s="43"/>
      <c r="E9" s="43"/>
      <c r="F9" s="43"/>
      <c r="G9" s="44">
        <f>G11+G28+G56+G64+G76+G96+G100+G114+G122+G130+G136</f>
        <v>187515.1</v>
      </c>
      <c r="H9" s="44">
        <f>H11+H28+H56+H64+H76+H96+H100+H114+H122+H130+H136</f>
        <v>184807.10725000003</v>
      </c>
      <c r="I9" s="44">
        <f>(H9*100)/G9</f>
        <v>98.55585350193131</v>
      </c>
    </row>
    <row r="10" spans="1:10" ht="30" customHeight="1">
      <c r="A10" s="45" t="s">
        <v>139</v>
      </c>
      <c r="B10" s="46" t="s">
        <v>140</v>
      </c>
      <c r="C10" s="47">
        <v>894</v>
      </c>
      <c r="D10" s="47"/>
      <c r="E10" s="47"/>
      <c r="F10" s="47"/>
      <c r="G10" s="48">
        <f>G11</f>
        <v>6710.9</v>
      </c>
      <c r="H10" s="48">
        <f>H11</f>
        <v>6687.446259999999</v>
      </c>
      <c r="I10" s="48">
        <f aca="true" t="shared" si="0" ref="I10:I71">(H10*100)/G10</f>
        <v>99.65051274791756</v>
      </c>
      <c r="J10" s="49"/>
    </row>
    <row r="11" spans="1:10" ht="22.5" customHeight="1">
      <c r="A11" s="50" t="s">
        <v>8</v>
      </c>
      <c r="B11" s="51" t="s">
        <v>141</v>
      </c>
      <c r="C11" s="52">
        <v>894</v>
      </c>
      <c r="D11" s="53" t="s">
        <v>142</v>
      </c>
      <c r="E11" s="54"/>
      <c r="F11" s="54"/>
      <c r="G11" s="55">
        <f>G12+G15</f>
        <v>6710.9</v>
      </c>
      <c r="H11" s="55">
        <f>H12+H15</f>
        <v>6687.446259999999</v>
      </c>
      <c r="I11" s="55">
        <f t="shared" si="0"/>
        <v>99.65051274791756</v>
      </c>
      <c r="J11" s="49"/>
    </row>
    <row r="12" spans="1:9" ht="42.75" customHeight="1">
      <c r="A12" s="56" t="s">
        <v>11</v>
      </c>
      <c r="B12" s="39" t="s">
        <v>143</v>
      </c>
      <c r="C12" s="40">
        <v>894</v>
      </c>
      <c r="D12" s="57" t="s">
        <v>144</v>
      </c>
      <c r="E12" s="58"/>
      <c r="F12" s="58"/>
      <c r="G12" s="59">
        <f>G13</f>
        <v>1011</v>
      </c>
      <c r="H12" s="59">
        <f>H13</f>
        <v>1003.48681</v>
      </c>
      <c r="I12" s="59">
        <f t="shared" si="0"/>
        <v>99.25685558852621</v>
      </c>
    </row>
    <row r="13" spans="1:9" ht="12.75">
      <c r="A13" s="60" t="s">
        <v>13</v>
      </c>
      <c r="B13" s="61" t="s">
        <v>145</v>
      </c>
      <c r="C13" s="62">
        <v>894</v>
      </c>
      <c r="D13" s="63" t="s">
        <v>144</v>
      </c>
      <c r="E13" s="64" t="s">
        <v>146</v>
      </c>
      <c r="F13" s="64"/>
      <c r="G13" s="65">
        <f>G14</f>
        <v>1011</v>
      </c>
      <c r="H13" s="65">
        <f>H14</f>
        <v>1003.48681</v>
      </c>
      <c r="I13" s="65">
        <f t="shared" si="0"/>
        <v>99.25685558852621</v>
      </c>
    </row>
    <row r="14" spans="1:9" ht="12.75">
      <c r="A14" s="60" t="s">
        <v>383</v>
      </c>
      <c r="B14" s="61" t="s">
        <v>394</v>
      </c>
      <c r="C14" s="62">
        <v>894</v>
      </c>
      <c r="D14" s="63" t="s">
        <v>144</v>
      </c>
      <c r="E14" s="64" t="s">
        <v>146</v>
      </c>
      <c r="F14" s="64">
        <v>121</v>
      </c>
      <c r="G14" s="65">
        <v>1011</v>
      </c>
      <c r="H14" s="65">
        <v>1003.48681</v>
      </c>
      <c r="I14" s="65">
        <f t="shared" si="0"/>
        <v>99.25685558852621</v>
      </c>
    </row>
    <row r="15" spans="1:9" ht="55.5" customHeight="1">
      <c r="A15" s="56" t="s">
        <v>26</v>
      </c>
      <c r="B15" s="39" t="s">
        <v>147</v>
      </c>
      <c r="C15" s="40">
        <v>894</v>
      </c>
      <c r="D15" s="57" t="s">
        <v>148</v>
      </c>
      <c r="E15" s="58"/>
      <c r="F15" s="58"/>
      <c r="G15" s="59">
        <f>G16+G23+G25</f>
        <v>5699.9</v>
      </c>
      <c r="H15" s="59">
        <f>H16+H23+H25</f>
        <v>5683.9594499999985</v>
      </c>
      <c r="I15" s="59">
        <f t="shared" si="0"/>
        <v>99.72033632168983</v>
      </c>
    </row>
    <row r="16" spans="1:9" ht="25.5">
      <c r="A16" s="60" t="s">
        <v>149</v>
      </c>
      <c r="B16" s="61" t="s">
        <v>150</v>
      </c>
      <c r="C16" s="62">
        <v>894</v>
      </c>
      <c r="D16" s="63" t="s">
        <v>148</v>
      </c>
      <c r="E16" s="64" t="s">
        <v>151</v>
      </c>
      <c r="F16" s="64"/>
      <c r="G16" s="65">
        <f>G17+G18+G19+G20+G21+G22</f>
        <v>4619.5</v>
      </c>
      <c r="H16" s="65">
        <f>H17+H18+H19+H20+H21+H22</f>
        <v>4607.227459999999</v>
      </c>
      <c r="I16" s="65">
        <f t="shared" si="0"/>
        <v>99.73433185409675</v>
      </c>
    </row>
    <row r="17" spans="1:9" ht="12.75">
      <c r="A17" s="60" t="s">
        <v>384</v>
      </c>
      <c r="B17" s="61" t="s">
        <v>394</v>
      </c>
      <c r="C17" s="62">
        <v>894</v>
      </c>
      <c r="D17" s="63" t="s">
        <v>148</v>
      </c>
      <c r="E17" s="64" t="s">
        <v>151</v>
      </c>
      <c r="F17" s="64">
        <v>121</v>
      </c>
      <c r="G17" s="65">
        <v>2388.1</v>
      </c>
      <c r="H17" s="65">
        <v>2377.82682</v>
      </c>
      <c r="I17" s="65">
        <f t="shared" si="0"/>
        <v>99.56981784682385</v>
      </c>
    </row>
    <row r="18" spans="1:9" ht="25.5">
      <c r="A18" s="60" t="s">
        <v>385</v>
      </c>
      <c r="B18" s="61" t="s">
        <v>395</v>
      </c>
      <c r="C18" s="62">
        <v>894</v>
      </c>
      <c r="D18" s="63" t="s">
        <v>148</v>
      </c>
      <c r="E18" s="64" t="s">
        <v>151</v>
      </c>
      <c r="F18" s="64">
        <v>122</v>
      </c>
      <c r="G18" s="65">
        <v>0.4</v>
      </c>
      <c r="H18" s="65">
        <v>0.4</v>
      </c>
      <c r="I18" s="65">
        <f t="shared" si="0"/>
        <v>100</v>
      </c>
    </row>
    <row r="19" spans="1:9" ht="38.25">
      <c r="A19" s="60" t="s">
        <v>400</v>
      </c>
      <c r="B19" s="61" t="s">
        <v>396</v>
      </c>
      <c r="C19" s="62">
        <v>894</v>
      </c>
      <c r="D19" s="63" t="s">
        <v>148</v>
      </c>
      <c r="E19" s="64" t="s">
        <v>151</v>
      </c>
      <c r="F19" s="64">
        <v>242</v>
      </c>
      <c r="G19" s="65">
        <v>257.4</v>
      </c>
      <c r="H19" s="65">
        <v>256.59037</v>
      </c>
      <c r="I19" s="65">
        <f t="shared" si="0"/>
        <v>99.68545843045844</v>
      </c>
    </row>
    <row r="20" spans="1:9" ht="25.5">
      <c r="A20" s="60" t="s">
        <v>401</v>
      </c>
      <c r="B20" s="61" t="s">
        <v>397</v>
      </c>
      <c r="C20" s="62">
        <v>894</v>
      </c>
      <c r="D20" s="63" t="s">
        <v>148</v>
      </c>
      <c r="E20" s="64" t="s">
        <v>151</v>
      </c>
      <c r="F20" s="64">
        <v>244</v>
      </c>
      <c r="G20" s="65">
        <v>1966.6</v>
      </c>
      <c r="H20" s="65">
        <v>1966.04227</v>
      </c>
      <c r="I20" s="65">
        <f t="shared" si="0"/>
        <v>99.97163988609783</v>
      </c>
    </row>
    <row r="21" spans="1:9" ht="25.5">
      <c r="A21" s="60" t="s">
        <v>402</v>
      </c>
      <c r="B21" s="61" t="s">
        <v>398</v>
      </c>
      <c r="C21" s="62">
        <v>894</v>
      </c>
      <c r="D21" s="63" t="s">
        <v>148</v>
      </c>
      <c r="E21" s="64" t="s">
        <v>151</v>
      </c>
      <c r="F21" s="64">
        <v>851</v>
      </c>
      <c r="G21" s="65">
        <v>3</v>
      </c>
      <c r="H21" s="65">
        <v>2.624</v>
      </c>
      <c r="I21" s="65">
        <f t="shared" si="0"/>
        <v>87.46666666666668</v>
      </c>
    </row>
    <row r="22" spans="1:9" ht="25.5">
      <c r="A22" s="60" t="s">
        <v>403</v>
      </c>
      <c r="B22" s="61" t="s">
        <v>399</v>
      </c>
      <c r="C22" s="62">
        <v>894</v>
      </c>
      <c r="D22" s="63" t="s">
        <v>148</v>
      </c>
      <c r="E22" s="64" t="s">
        <v>151</v>
      </c>
      <c r="F22" s="64">
        <v>852</v>
      </c>
      <c r="G22" s="65">
        <v>4</v>
      </c>
      <c r="H22" s="65">
        <v>3.744</v>
      </c>
      <c r="I22" s="65">
        <f t="shared" si="0"/>
        <v>93.60000000000001</v>
      </c>
    </row>
    <row r="23" spans="1:9" ht="25.5">
      <c r="A23" s="60" t="s">
        <v>152</v>
      </c>
      <c r="B23" s="61" t="s">
        <v>153</v>
      </c>
      <c r="C23" s="62">
        <v>894</v>
      </c>
      <c r="D23" s="63" t="s">
        <v>148</v>
      </c>
      <c r="E23" s="64" t="s">
        <v>154</v>
      </c>
      <c r="F23" s="64"/>
      <c r="G23" s="65">
        <f>G24</f>
        <v>873</v>
      </c>
      <c r="H23" s="65">
        <f>H24</f>
        <v>869.37199</v>
      </c>
      <c r="I23" s="65">
        <f t="shared" si="0"/>
        <v>99.58442038946161</v>
      </c>
    </row>
    <row r="24" spans="1:9" ht="12.75">
      <c r="A24" s="60"/>
      <c r="B24" s="61" t="s">
        <v>394</v>
      </c>
      <c r="C24" s="62">
        <v>894</v>
      </c>
      <c r="D24" s="63" t="s">
        <v>148</v>
      </c>
      <c r="E24" s="64" t="s">
        <v>154</v>
      </c>
      <c r="F24" s="64">
        <v>121</v>
      </c>
      <c r="G24" s="65">
        <v>873</v>
      </c>
      <c r="H24" s="65">
        <v>869.37199</v>
      </c>
      <c r="I24" s="65">
        <f t="shared" si="0"/>
        <v>99.58442038946161</v>
      </c>
    </row>
    <row r="25" spans="1:9" ht="38.25">
      <c r="A25" s="60" t="s">
        <v>155</v>
      </c>
      <c r="B25" s="61" t="s">
        <v>156</v>
      </c>
      <c r="C25" s="62">
        <v>894</v>
      </c>
      <c r="D25" s="63" t="s">
        <v>148</v>
      </c>
      <c r="E25" s="64" t="s">
        <v>157</v>
      </c>
      <c r="F25" s="64"/>
      <c r="G25" s="65">
        <f>G26</f>
        <v>207.4</v>
      </c>
      <c r="H25" s="65">
        <f>H26</f>
        <v>207.36</v>
      </c>
      <c r="I25" s="65">
        <f t="shared" si="0"/>
        <v>99.98071359691417</v>
      </c>
    </row>
    <row r="26" spans="1:9" ht="25.5">
      <c r="A26" s="60"/>
      <c r="B26" s="61" t="s">
        <v>395</v>
      </c>
      <c r="C26" s="62">
        <v>894</v>
      </c>
      <c r="D26" s="63" t="s">
        <v>148</v>
      </c>
      <c r="E26" s="64" t="s">
        <v>157</v>
      </c>
      <c r="F26" s="64">
        <v>122</v>
      </c>
      <c r="G26" s="65">
        <v>207.4</v>
      </c>
      <c r="H26" s="65">
        <v>207.36</v>
      </c>
      <c r="I26" s="65">
        <f t="shared" si="0"/>
        <v>99.98071359691417</v>
      </c>
    </row>
    <row r="27" spans="1:9" ht="32.25" customHeight="1">
      <c r="A27" s="45" t="s">
        <v>158</v>
      </c>
      <c r="B27" s="46" t="s">
        <v>382</v>
      </c>
      <c r="C27" s="47">
        <v>986</v>
      </c>
      <c r="D27" s="66"/>
      <c r="E27" s="67"/>
      <c r="F27" s="67"/>
      <c r="G27" s="48">
        <f>G28+G56+G64+G76+G96+G100+G114+G122+G130+G136</f>
        <v>180804.2</v>
      </c>
      <c r="H27" s="48">
        <f>H28+H56+H64+H76+H96+H100+H114+H122+H130+H136</f>
        <v>178119.66099</v>
      </c>
      <c r="I27" s="48">
        <f t="shared" si="0"/>
        <v>98.51522309216267</v>
      </c>
    </row>
    <row r="28" spans="1:9" ht="22.5" customHeight="1">
      <c r="A28" s="50" t="s">
        <v>8</v>
      </c>
      <c r="B28" s="51" t="s">
        <v>141</v>
      </c>
      <c r="C28" s="52">
        <v>986</v>
      </c>
      <c r="D28" s="53" t="s">
        <v>142</v>
      </c>
      <c r="E28" s="54"/>
      <c r="F28" s="54"/>
      <c r="G28" s="68">
        <f>G29+G42+G45</f>
        <v>12972.599999999999</v>
      </c>
      <c r="H28" s="68">
        <f>H29+H42+H45</f>
        <v>12910.569080000001</v>
      </c>
      <c r="I28" s="68">
        <f t="shared" si="0"/>
        <v>99.52183124431495</v>
      </c>
    </row>
    <row r="29" spans="1:9" ht="54.75" customHeight="1">
      <c r="A29" s="56" t="s">
        <v>29</v>
      </c>
      <c r="B29" s="39" t="s">
        <v>159</v>
      </c>
      <c r="C29" s="40">
        <v>986</v>
      </c>
      <c r="D29" s="57" t="s">
        <v>160</v>
      </c>
      <c r="E29" s="58"/>
      <c r="F29" s="58"/>
      <c r="G29" s="59">
        <f>G30+G32</f>
        <v>11947.599999999999</v>
      </c>
      <c r="H29" s="59">
        <f>H30+H32</f>
        <v>11887.769080000002</v>
      </c>
      <c r="I29" s="59">
        <f t="shared" si="0"/>
        <v>99.49922227058157</v>
      </c>
    </row>
    <row r="30" spans="1:9" ht="38.25">
      <c r="A30" s="60" t="s">
        <v>161</v>
      </c>
      <c r="B30" s="61" t="s">
        <v>162</v>
      </c>
      <c r="C30" s="62">
        <v>986</v>
      </c>
      <c r="D30" s="63" t="s">
        <v>160</v>
      </c>
      <c r="E30" s="64" t="s">
        <v>163</v>
      </c>
      <c r="F30" s="64"/>
      <c r="G30" s="65">
        <f>G31</f>
        <v>1011</v>
      </c>
      <c r="H30" s="65">
        <f>H31</f>
        <v>1001.78005</v>
      </c>
      <c r="I30" s="65">
        <f t="shared" si="0"/>
        <v>99.08803659742829</v>
      </c>
    </row>
    <row r="31" spans="1:9" ht="12.75">
      <c r="A31" s="60"/>
      <c r="B31" s="61" t="s">
        <v>394</v>
      </c>
      <c r="C31" s="62">
        <v>986</v>
      </c>
      <c r="D31" s="63" t="s">
        <v>160</v>
      </c>
      <c r="E31" s="64" t="s">
        <v>163</v>
      </c>
      <c r="F31" s="64">
        <v>121</v>
      </c>
      <c r="G31" s="65">
        <v>1011</v>
      </c>
      <c r="H31" s="65">
        <v>1001.78005</v>
      </c>
      <c r="I31" s="65">
        <f t="shared" si="0"/>
        <v>99.08803659742829</v>
      </c>
    </row>
    <row r="32" spans="1:9" ht="12.75">
      <c r="A32" s="60" t="s">
        <v>164</v>
      </c>
      <c r="B32" s="61" t="s">
        <v>165</v>
      </c>
      <c r="C32" s="62">
        <v>986</v>
      </c>
      <c r="D32" s="63" t="s">
        <v>160</v>
      </c>
      <c r="E32" s="64" t="s">
        <v>166</v>
      </c>
      <c r="F32" s="64"/>
      <c r="G32" s="65">
        <f>G33+G40</f>
        <v>10936.599999999999</v>
      </c>
      <c r="H32" s="65">
        <f>H33+H40</f>
        <v>10885.989030000002</v>
      </c>
      <c r="I32" s="65">
        <f t="shared" si="0"/>
        <v>99.53723305231976</v>
      </c>
    </row>
    <row r="33" spans="1:9" ht="38.25">
      <c r="A33" s="60" t="s">
        <v>167</v>
      </c>
      <c r="B33" s="61" t="s">
        <v>168</v>
      </c>
      <c r="C33" s="62">
        <v>986</v>
      </c>
      <c r="D33" s="63" t="s">
        <v>160</v>
      </c>
      <c r="E33" s="64" t="s">
        <v>169</v>
      </c>
      <c r="F33" s="64"/>
      <c r="G33" s="65">
        <f>G34+G35+G36+G37+G38+G39</f>
        <v>10931.599999999999</v>
      </c>
      <c r="H33" s="65">
        <f>H34+H35+H36+H37+H38+H39</f>
        <v>10885.989030000002</v>
      </c>
      <c r="I33" s="65">
        <f t="shared" si="0"/>
        <v>99.58276034615247</v>
      </c>
    </row>
    <row r="34" spans="1:9" ht="25.5">
      <c r="A34" s="60" t="s">
        <v>404</v>
      </c>
      <c r="B34" s="61" t="s">
        <v>394</v>
      </c>
      <c r="C34" s="62">
        <v>986</v>
      </c>
      <c r="D34" s="63" t="s">
        <v>160</v>
      </c>
      <c r="E34" s="64" t="s">
        <v>169</v>
      </c>
      <c r="F34" s="64">
        <v>121</v>
      </c>
      <c r="G34" s="65">
        <v>9049.8</v>
      </c>
      <c r="H34" s="65">
        <v>9007.00243</v>
      </c>
      <c r="I34" s="65">
        <f t="shared" si="0"/>
        <v>99.52708822294416</v>
      </c>
    </row>
    <row r="35" spans="1:9" ht="25.5">
      <c r="A35" s="60" t="s">
        <v>405</v>
      </c>
      <c r="B35" s="61" t="s">
        <v>395</v>
      </c>
      <c r="C35" s="62">
        <v>986</v>
      </c>
      <c r="D35" s="63" t="s">
        <v>160</v>
      </c>
      <c r="E35" s="64" t="s">
        <v>169</v>
      </c>
      <c r="F35" s="64">
        <v>122</v>
      </c>
      <c r="G35" s="65">
        <v>0</v>
      </c>
      <c r="H35" s="65">
        <v>0</v>
      </c>
      <c r="I35" s="65">
        <v>0</v>
      </c>
    </row>
    <row r="36" spans="1:9" ht="38.25">
      <c r="A36" s="60" t="s">
        <v>406</v>
      </c>
      <c r="B36" s="61" t="s">
        <v>396</v>
      </c>
      <c r="C36" s="62">
        <v>986</v>
      </c>
      <c r="D36" s="63" t="s">
        <v>160</v>
      </c>
      <c r="E36" s="64" t="s">
        <v>169</v>
      </c>
      <c r="F36" s="64">
        <v>242</v>
      </c>
      <c r="G36" s="65">
        <v>417.3</v>
      </c>
      <c r="H36" s="65">
        <v>416.95799</v>
      </c>
      <c r="I36" s="65">
        <f t="shared" si="0"/>
        <v>99.91804217589264</v>
      </c>
    </row>
    <row r="37" spans="1:9" ht="25.5">
      <c r="A37" s="60" t="s">
        <v>407</v>
      </c>
      <c r="B37" s="61" t="s">
        <v>397</v>
      </c>
      <c r="C37" s="62">
        <v>986</v>
      </c>
      <c r="D37" s="63" t="s">
        <v>160</v>
      </c>
      <c r="E37" s="64" t="s">
        <v>169</v>
      </c>
      <c r="F37" s="64">
        <v>244</v>
      </c>
      <c r="G37" s="65">
        <v>1425</v>
      </c>
      <c r="H37" s="65">
        <v>1422.8706</v>
      </c>
      <c r="I37" s="65">
        <f t="shared" si="0"/>
        <v>99.85056842105263</v>
      </c>
    </row>
    <row r="38" spans="1:9" ht="25.5">
      <c r="A38" s="60" t="s">
        <v>408</v>
      </c>
      <c r="B38" s="61" t="s">
        <v>398</v>
      </c>
      <c r="C38" s="62">
        <v>986</v>
      </c>
      <c r="D38" s="63" t="s">
        <v>160</v>
      </c>
      <c r="E38" s="64" t="s">
        <v>169</v>
      </c>
      <c r="F38" s="64">
        <v>851</v>
      </c>
      <c r="G38" s="65">
        <v>35.5</v>
      </c>
      <c r="H38" s="65">
        <v>35.447</v>
      </c>
      <c r="I38" s="65">
        <f t="shared" si="0"/>
        <v>99.85070422535212</v>
      </c>
    </row>
    <row r="39" spans="1:9" ht="25.5">
      <c r="A39" s="60" t="s">
        <v>409</v>
      </c>
      <c r="B39" s="61" t="s">
        <v>399</v>
      </c>
      <c r="C39" s="62">
        <v>986</v>
      </c>
      <c r="D39" s="63" t="s">
        <v>160</v>
      </c>
      <c r="E39" s="64" t="s">
        <v>169</v>
      </c>
      <c r="F39" s="64">
        <v>852</v>
      </c>
      <c r="G39" s="65">
        <v>4</v>
      </c>
      <c r="H39" s="65">
        <v>3.71101</v>
      </c>
      <c r="I39" s="65">
        <f t="shared" si="0"/>
        <v>92.77525</v>
      </c>
    </row>
    <row r="40" spans="1:9" ht="63.75">
      <c r="A40" s="60" t="s">
        <v>170</v>
      </c>
      <c r="B40" s="61" t="s">
        <v>171</v>
      </c>
      <c r="C40" s="62">
        <v>986</v>
      </c>
      <c r="D40" s="63" t="s">
        <v>160</v>
      </c>
      <c r="E40" s="64" t="s">
        <v>172</v>
      </c>
      <c r="F40" s="64">
        <v>598</v>
      </c>
      <c r="G40" s="65">
        <f>G41</f>
        <v>5</v>
      </c>
      <c r="H40" s="65">
        <f>H41</f>
        <v>0</v>
      </c>
      <c r="I40" s="65">
        <f t="shared" si="0"/>
        <v>0</v>
      </c>
    </row>
    <row r="41" spans="1:9" ht="38.25">
      <c r="A41" s="60"/>
      <c r="B41" s="61" t="s">
        <v>173</v>
      </c>
      <c r="C41" s="62">
        <v>986</v>
      </c>
      <c r="D41" s="63" t="s">
        <v>160</v>
      </c>
      <c r="E41" s="64" t="s">
        <v>172</v>
      </c>
      <c r="F41" s="64">
        <v>598</v>
      </c>
      <c r="G41" s="65">
        <v>5</v>
      </c>
      <c r="H41" s="65">
        <v>0</v>
      </c>
      <c r="I41" s="65">
        <f t="shared" si="0"/>
        <v>0</v>
      </c>
    </row>
    <row r="42" spans="1:9" ht="15.75" customHeight="1">
      <c r="A42" s="56" t="s">
        <v>174</v>
      </c>
      <c r="B42" s="39" t="s">
        <v>175</v>
      </c>
      <c r="C42" s="40">
        <v>986</v>
      </c>
      <c r="D42" s="57" t="s">
        <v>176</v>
      </c>
      <c r="E42" s="58"/>
      <c r="F42" s="58"/>
      <c r="G42" s="59">
        <f>G43</f>
        <v>1</v>
      </c>
      <c r="H42" s="59">
        <f>H43</f>
        <v>0</v>
      </c>
      <c r="I42" s="59">
        <f t="shared" si="0"/>
        <v>0</v>
      </c>
    </row>
    <row r="43" spans="1:9" ht="15.75" customHeight="1">
      <c r="A43" s="60" t="s">
        <v>177</v>
      </c>
      <c r="B43" s="61" t="s">
        <v>178</v>
      </c>
      <c r="C43" s="62">
        <v>986</v>
      </c>
      <c r="D43" s="63" t="s">
        <v>176</v>
      </c>
      <c r="E43" s="64" t="s">
        <v>179</v>
      </c>
      <c r="F43" s="64"/>
      <c r="G43" s="65">
        <f>G44</f>
        <v>1</v>
      </c>
      <c r="H43" s="65">
        <f>H44</f>
        <v>0</v>
      </c>
      <c r="I43" s="65">
        <f t="shared" si="0"/>
        <v>0</v>
      </c>
    </row>
    <row r="44" spans="1:9" ht="18.75" customHeight="1">
      <c r="A44" s="60"/>
      <c r="B44" s="61" t="s">
        <v>387</v>
      </c>
      <c r="C44" s="62">
        <v>986</v>
      </c>
      <c r="D44" s="63" t="s">
        <v>176</v>
      </c>
      <c r="E44" s="64" t="s">
        <v>179</v>
      </c>
      <c r="F44" s="63" t="s">
        <v>386</v>
      </c>
      <c r="G44" s="65">
        <v>1</v>
      </c>
      <c r="H44" s="65">
        <v>0</v>
      </c>
      <c r="I44" s="65">
        <f t="shared" si="0"/>
        <v>0</v>
      </c>
    </row>
    <row r="45" spans="1:9" ht="21.75" customHeight="1">
      <c r="A45" s="56" t="s">
        <v>180</v>
      </c>
      <c r="B45" s="39" t="s">
        <v>181</v>
      </c>
      <c r="C45" s="40">
        <v>986</v>
      </c>
      <c r="D45" s="57" t="s">
        <v>182</v>
      </c>
      <c r="E45" s="58"/>
      <c r="F45" s="58"/>
      <c r="G45" s="59">
        <f>G46+G52+G48+G50+G54</f>
        <v>1024</v>
      </c>
      <c r="H45" s="59">
        <f>H46+H52+H48+H50+H54</f>
        <v>1022.8</v>
      </c>
      <c r="I45" s="59">
        <f t="shared" si="0"/>
        <v>99.8828125</v>
      </c>
    </row>
    <row r="46" spans="1:9" ht="38.25">
      <c r="A46" s="60" t="s">
        <v>183</v>
      </c>
      <c r="B46" s="61" t="s">
        <v>184</v>
      </c>
      <c r="C46" s="62">
        <v>986</v>
      </c>
      <c r="D46" s="63" t="s">
        <v>182</v>
      </c>
      <c r="E46" s="69" t="s">
        <v>185</v>
      </c>
      <c r="F46" s="64"/>
      <c r="G46" s="65">
        <f>G47</f>
        <v>200</v>
      </c>
      <c r="H46" s="65">
        <f>H47</f>
        <v>200</v>
      </c>
      <c r="I46" s="65">
        <f t="shared" si="0"/>
        <v>100</v>
      </c>
    </row>
    <row r="47" spans="1:9" ht="25.5">
      <c r="A47" s="70"/>
      <c r="B47" s="61" t="s">
        <v>397</v>
      </c>
      <c r="C47" s="71">
        <v>986</v>
      </c>
      <c r="D47" s="72" t="s">
        <v>182</v>
      </c>
      <c r="E47" s="64" t="s">
        <v>185</v>
      </c>
      <c r="F47" s="72" t="s">
        <v>388</v>
      </c>
      <c r="G47" s="73">
        <f>'[2] Р.1 ст.1.5.1.Архив '!C14</f>
        <v>200</v>
      </c>
      <c r="H47" s="73">
        <v>200</v>
      </c>
      <c r="I47" s="73">
        <f t="shared" si="0"/>
        <v>100</v>
      </c>
    </row>
    <row r="48" spans="1:9" ht="76.5">
      <c r="A48" s="70" t="s">
        <v>186</v>
      </c>
      <c r="B48" s="61" t="s">
        <v>187</v>
      </c>
      <c r="C48" s="71">
        <v>986</v>
      </c>
      <c r="D48" s="72" t="s">
        <v>182</v>
      </c>
      <c r="E48" s="64" t="s">
        <v>188</v>
      </c>
      <c r="F48" s="72"/>
      <c r="G48" s="73">
        <f>G49</f>
        <v>724</v>
      </c>
      <c r="H48" s="73">
        <f>H49</f>
        <v>723.8</v>
      </c>
      <c r="I48" s="73">
        <f t="shared" si="0"/>
        <v>99.97237569060773</v>
      </c>
    </row>
    <row r="49" spans="1:9" ht="17.25" customHeight="1">
      <c r="A49" s="70"/>
      <c r="B49" s="22" t="s">
        <v>189</v>
      </c>
      <c r="C49" s="71">
        <v>986</v>
      </c>
      <c r="D49" s="72" t="s">
        <v>182</v>
      </c>
      <c r="E49" s="69" t="s">
        <v>188</v>
      </c>
      <c r="F49" s="72" t="s">
        <v>370</v>
      </c>
      <c r="G49" s="73">
        <v>724</v>
      </c>
      <c r="H49" s="73">
        <v>723.8</v>
      </c>
      <c r="I49" s="73">
        <f t="shared" si="0"/>
        <v>99.97237569060773</v>
      </c>
    </row>
    <row r="50" spans="1:9" ht="17.25" customHeight="1">
      <c r="A50" s="70" t="s">
        <v>190</v>
      </c>
      <c r="B50" s="22" t="s">
        <v>191</v>
      </c>
      <c r="C50" s="71">
        <v>986</v>
      </c>
      <c r="D50" s="72" t="s">
        <v>182</v>
      </c>
      <c r="E50" s="69" t="s">
        <v>334</v>
      </c>
      <c r="F50" s="72"/>
      <c r="G50" s="73">
        <f>G51</f>
        <v>0</v>
      </c>
      <c r="H50" s="73">
        <f>H51</f>
        <v>0</v>
      </c>
      <c r="I50" s="73">
        <v>0</v>
      </c>
    </row>
    <row r="51" spans="1:9" ht="25.5">
      <c r="A51" s="70"/>
      <c r="B51" s="61" t="s">
        <v>397</v>
      </c>
      <c r="C51" s="71">
        <v>986</v>
      </c>
      <c r="D51" s="72" t="s">
        <v>182</v>
      </c>
      <c r="E51" s="69" t="s">
        <v>334</v>
      </c>
      <c r="F51" s="72" t="s">
        <v>388</v>
      </c>
      <c r="G51" s="73">
        <v>0</v>
      </c>
      <c r="H51" s="73">
        <v>0</v>
      </c>
      <c r="I51" s="73">
        <v>0</v>
      </c>
    </row>
    <row r="52" spans="1:9" ht="18" customHeight="1">
      <c r="A52" s="70" t="s">
        <v>192</v>
      </c>
      <c r="B52" s="22" t="s">
        <v>193</v>
      </c>
      <c r="C52" s="71">
        <v>986</v>
      </c>
      <c r="D52" s="72" t="s">
        <v>182</v>
      </c>
      <c r="E52" s="69" t="s">
        <v>335</v>
      </c>
      <c r="F52" s="72"/>
      <c r="G52" s="73">
        <f>G53</f>
        <v>70</v>
      </c>
      <c r="H52" s="73">
        <f>H53</f>
        <v>69</v>
      </c>
      <c r="I52" s="73">
        <f t="shared" si="0"/>
        <v>98.57142857142857</v>
      </c>
    </row>
    <row r="53" spans="1:9" ht="16.5" customHeight="1">
      <c r="A53" s="70"/>
      <c r="B53" s="22" t="s">
        <v>389</v>
      </c>
      <c r="C53" s="71">
        <v>986</v>
      </c>
      <c r="D53" s="72" t="s">
        <v>182</v>
      </c>
      <c r="E53" s="69" t="s">
        <v>335</v>
      </c>
      <c r="F53" s="72" t="s">
        <v>429</v>
      </c>
      <c r="G53" s="73">
        <v>70</v>
      </c>
      <c r="H53" s="73">
        <v>69</v>
      </c>
      <c r="I53" s="73">
        <f t="shared" si="0"/>
        <v>98.57142857142857</v>
      </c>
    </row>
    <row r="54" spans="1:9" ht="16.5" customHeight="1">
      <c r="A54" s="70" t="s">
        <v>445</v>
      </c>
      <c r="B54" s="22" t="s">
        <v>446</v>
      </c>
      <c r="C54" s="71">
        <v>986</v>
      </c>
      <c r="D54" s="72" t="s">
        <v>182</v>
      </c>
      <c r="E54" s="69" t="s">
        <v>447</v>
      </c>
      <c r="F54" s="72"/>
      <c r="G54" s="73">
        <f>G55</f>
        <v>30</v>
      </c>
      <c r="H54" s="73">
        <f>H55</f>
        <v>30</v>
      </c>
      <c r="I54" s="73">
        <f t="shared" si="0"/>
        <v>100</v>
      </c>
    </row>
    <row r="55" spans="1:9" ht="26.25" customHeight="1">
      <c r="A55" s="70"/>
      <c r="B55" s="61" t="s">
        <v>397</v>
      </c>
      <c r="C55" s="71">
        <v>986</v>
      </c>
      <c r="D55" s="72" t="s">
        <v>182</v>
      </c>
      <c r="E55" s="69" t="s">
        <v>447</v>
      </c>
      <c r="F55" s="72" t="s">
        <v>388</v>
      </c>
      <c r="G55" s="73">
        <v>30</v>
      </c>
      <c r="H55" s="73">
        <v>30</v>
      </c>
      <c r="I55" s="73">
        <f t="shared" si="0"/>
        <v>100</v>
      </c>
    </row>
    <row r="56" spans="1:9" ht="41.25" customHeight="1">
      <c r="A56" s="50" t="s">
        <v>31</v>
      </c>
      <c r="B56" s="51" t="s">
        <v>194</v>
      </c>
      <c r="C56" s="52">
        <v>986</v>
      </c>
      <c r="D56" s="53" t="s">
        <v>195</v>
      </c>
      <c r="E56" s="54"/>
      <c r="F56" s="54"/>
      <c r="G56" s="55">
        <f>G57</f>
        <v>151.9</v>
      </c>
      <c r="H56" s="55">
        <f>H57</f>
        <v>151.81</v>
      </c>
      <c r="I56" s="55">
        <f t="shared" si="0"/>
        <v>99.94075049374588</v>
      </c>
    </row>
    <row r="57" spans="1:9" ht="40.5" customHeight="1">
      <c r="A57" s="60" t="s">
        <v>33</v>
      </c>
      <c r="B57" s="39" t="s">
        <v>196</v>
      </c>
      <c r="C57" s="40">
        <v>986</v>
      </c>
      <c r="D57" s="57" t="s">
        <v>197</v>
      </c>
      <c r="E57" s="58"/>
      <c r="F57" s="58"/>
      <c r="G57" s="59">
        <f>G58+G60+G62</f>
        <v>151.9</v>
      </c>
      <c r="H57" s="59">
        <f>H58+H60+H62</f>
        <v>151.81</v>
      </c>
      <c r="I57" s="59">
        <f t="shared" si="0"/>
        <v>99.94075049374588</v>
      </c>
    </row>
    <row r="58" spans="1:9" ht="51" customHeight="1">
      <c r="A58" s="60" t="s">
        <v>35</v>
      </c>
      <c r="B58" s="61" t="s">
        <v>198</v>
      </c>
      <c r="C58" s="62">
        <v>986</v>
      </c>
      <c r="D58" s="63" t="s">
        <v>197</v>
      </c>
      <c r="E58" s="64" t="s">
        <v>199</v>
      </c>
      <c r="F58" s="64"/>
      <c r="G58" s="65">
        <f>G59</f>
        <v>44</v>
      </c>
      <c r="H58" s="65">
        <f>H59</f>
        <v>44</v>
      </c>
      <c r="I58" s="65">
        <f t="shared" si="0"/>
        <v>100</v>
      </c>
    </row>
    <row r="59" spans="1:9" ht="25.5">
      <c r="A59" s="60"/>
      <c r="B59" s="61" t="s">
        <v>397</v>
      </c>
      <c r="C59" s="62">
        <v>986</v>
      </c>
      <c r="D59" s="63" t="s">
        <v>197</v>
      </c>
      <c r="E59" s="64" t="s">
        <v>199</v>
      </c>
      <c r="F59" s="64">
        <v>244</v>
      </c>
      <c r="G59" s="65">
        <v>44</v>
      </c>
      <c r="H59" s="65">
        <v>44</v>
      </c>
      <c r="I59" s="65">
        <f t="shared" si="0"/>
        <v>100</v>
      </c>
    </row>
    <row r="60" spans="1:9" ht="51">
      <c r="A60" s="60" t="s">
        <v>200</v>
      </c>
      <c r="B60" s="61" t="s">
        <v>201</v>
      </c>
      <c r="C60" s="62">
        <v>986</v>
      </c>
      <c r="D60" s="63" t="s">
        <v>197</v>
      </c>
      <c r="E60" s="64" t="s">
        <v>202</v>
      </c>
      <c r="F60" s="64"/>
      <c r="G60" s="65">
        <f>G61</f>
        <v>0</v>
      </c>
      <c r="H60" s="65">
        <f>H61</f>
        <v>0</v>
      </c>
      <c r="I60" s="65">
        <v>0</v>
      </c>
    </row>
    <row r="61" spans="1:9" ht="25.5">
      <c r="A61" s="60"/>
      <c r="B61" s="61" t="s">
        <v>397</v>
      </c>
      <c r="C61" s="62">
        <v>986</v>
      </c>
      <c r="D61" s="63" t="s">
        <v>197</v>
      </c>
      <c r="E61" s="64" t="s">
        <v>202</v>
      </c>
      <c r="F61" s="64">
        <v>244</v>
      </c>
      <c r="G61" s="65">
        <v>0</v>
      </c>
      <c r="H61" s="65">
        <v>0</v>
      </c>
      <c r="I61" s="65">
        <v>0</v>
      </c>
    </row>
    <row r="62" spans="1:9" ht="38.25">
      <c r="A62" s="60" t="s">
        <v>203</v>
      </c>
      <c r="B62" s="61" t="s">
        <v>204</v>
      </c>
      <c r="C62" s="62">
        <v>986</v>
      </c>
      <c r="D62" s="63" t="s">
        <v>197</v>
      </c>
      <c r="E62" s="64" t="s">
        <v>205</v>
      </c>
      <c r="F62" s="64"/>
      <c r="G62" s="65">
        <f>G63</f>
        <v>107.9</v>
      </c>
      <c r="H62" s="65">
        <f>H63</f>
        <v>107.81</v>
      </c>
      <c r="I62" s="65">
        <f t="shared" si="0"/>
        <v>99.91658943466172</v>
      </c>
    </row>
    <row r="63" spans="1:9" ht="25.5">
      <c r="A63" s="60"/>
      <c r="B63" s="61" t="s">
        <v>397</v>
      </c>
      <c r="C63" s="62">
        <v>986</v>
      </c>
      <c r="D63" s="63" t="s">
        <v>197</v>
      </c>
      <c r="E63" s="64" t="s">
        <v>205</v>
      </c>
      <c r="F63" s="64">
        <v>244</v>
      </c>
      <c r="G63" s="65">
        <v>107.9</v>
      </c>
      <c r="H63" s="65">
        <v>107.81</v>
      </c>
      <c r="I63" s="65">
        <f t="shared" si="0"/>
        <v>99.91658943466172</v>
      </c>
    </row>
    <row r="64" spans="1:9" ht="27" customHeight="1">
      <c r="A64" s="50" t="s">
        <v>38</v>
      </c>
      <c r="B64" s="51" t="s">
        <v>206</v>
      </c>
      <c r="C64" s="52">
        <v>986</v>
      </c>
      <c r="D64" s="53" t="s">
        <v>207</v>
      </c>
      <c r="E64" s="54"/>
      <c r="F64" s="54"/>
      <c r="G64" s="55">
        <f>G68+G65+G71</f>
        <v>2824.2</v>
      </c>
      <c r="H64" s="55">
        <f>H68+H65+H71</f>
        <v>2823.8862599999998</v>
      </c>
      <c r="I64" s="55">
        <f t="shared" si="0"/>
        <v>99.98889101338432</v>
      </c>
    </row>
    <row r="65" spans="1:9" ht="21" customHeight="1">
      <c r="A65" s="60" t="s">
        <v>41</v>
      </c>
      <c r="B65" s="102" t="s">
        <v>356</v>
      </c>
      <c r="C65" s="103">
        <v>986</v>
      </c>
      <c r="D65" s="104" t="s">
        <v>357</v>
      </c>
      <c r="E65" s="105"/>
      <c r="F65" s="105"/>
      <c r="G65" s="59">
        <f>G66</f>
        <v>2460</v>
      </c>
      <c r="H65" s="59">
        <f>H66</f>
        <v>2459.75817</v>
      </c>
      <c r="I65" s="59">
        <f t="shared" si="0"/>
        <v>99.99016951219512</v>
      </c>
    </row>
    <row r="66" spans="1:9" ht="63.75">
      <c r="A66" s="60" t="s">
        <v>43</v>
      </c>
      <c r="B66" s="61" t="s">
        <v>234</v>
      </c>
      <c r="C66" s="62">
        <v>986</v>
      </c>
      <c r="D66" s="63" t="s">
        <v>357</v>
      </c>
      <c r="E66" s="64" t="s">
        <v>392</v>
      </c>
      <c r="F66" s="64"/>
      <c r="G66" s="65">
        <f>G67</f>
        <v>2460</v>
      </c>
      <c r="H66" s="65">
        <f>H67</f>
        <v>2459.75817</v>
      </c>
      <c r="I66" s="65">
        <f t="shared" si="0"/>
        <v>99.99016951219512</v>
      </c>
    </row>
    <row r="67" spans="1:9" ht="25.5">
      <c r="A67" s="60"/>
      <c r="B67" s="61" t="s">
        <v>397</v>
      </c>
      <c r="C67" s="62">
        <v>986</v>
      </c>
      <c r="D67" s="63" t="s">
        <v>357</v>
      </c>
      <c r="E67" s="64" t="s">
        <v>392</v>
      </c>
      <c r="F67" s="64">
        <v>244</v>
      </c>
      <c r="G67" s="65">
        <v>2460</v>
      </c>
      <c r="H67" s="65">
        <v>2459.75817</v>
      </c>
      <c r="I67" s="65">
        <f t="shared" si="0"/>
        <v>99.99016951219512</v>
      </c>
    </row>
    <row r="68" spans="1:9" ht="25.5">
      <c r="A68" s="60" t="s">
        <v>354</v>
      </c>
      <c r="B68" s="39" t="s">
        <v>208</v>
      </c>
      <c r="C68" s="40">
        <v>986</v>
      </c>
      <c r="D68" s="57" t="s">
        <v>209</v>
      </c>
      <c r="E68" s="58"/>
      <c r="F68" s="58"/>
      <c r="G68" s="59">
        <f>G69</f>
        <v>199.6</v>
      </c>
      <c r="H68" s="59">
        <f>H69</f>
        <v>199.6</v>
      </c>
      <c r="I68" s="59">
        <f t="shared" si="0"/>
        <v>100</v>
      </c>
    </row>
    <row r="69" spans="1:9" ht="38.25">
      <c r="A69" s="60" t="s">
        <v>355</v>
      </c>
      <c r="B69" s="61" t="s">
        <v>210</v>
      </c>
      <c r="C69" s="62">
        <v>986</v>
      </c>
      <c r="D69" s="63" t="s">
        <v>209</v>
      </c>
      <c r="E69" s="64" t="s">
        <v>211</v>
      </c>
      <c r="F69" s="64"/>
      <c r="G69" s="65">
        <f>G70</f>
        <v>199.6</v>
      </c>
      <c r="H69" s="65">
        <f>H70</f>
        <v>199.6</v>
      </c>
      <c r="I69" s="65">
        <f t="shared" si="0"/>
        <v>100</v>
      </c>
    </row>
    <row r="70" spans="1:9" ht="25.5">
      <c r="A70" s="60"/>
      <c r="B70" s="61" t="s">
        <v>397</v>
      </c>
      <c r="C70" s="62">
        <v>986</v>
      </c>
      <c r="D70" s="63" t="s">
        <v>209</v>
      </c>
      <c r="E70" s="64" t="s">
        <v>211</v>
      </c>
      <c r="F70" s="64">
        <v>244</v>
      </c>
      <c r="G70" s="65">
        <v>199.6</v>
      </c>
      <c r="H70" s="65">
        <v>199.6</v>
      </c>
      <c r="I70" s="65">
        <f t="shared" si="0"/>
        <v>100</v>
      </c>
    </row>
    <row r="71" spans="1:9" ht="12.75">
      <c r="A71" s="60" t="s">
        <v>436</v>
      </c>
      <c r="B71" s="102" t="s">
        <v>434</v>
      </c>
      <c r="C71" s="103">
        <v>986</v>
      </c>
      <c r="D71" s="104" t="s">
        <v>435</v>
      </c>
      <c r="E71" s="105"/>
      <c r="F71" s="105"/>
      <c r="G71" s="59">
        <f>G72+G74</f>
        <v>164.6</v>
      </c>
      <c r="H71" s="59">
        <f>H72+H74</f>
        <v>164.52809</v>
      </c>
      <c r="I71" s="59">
        <f t="shared" si="0"/>
        <v>99.95631227217496</v>
      </c>
    </row>
    <row r="72" spans="1:9" ht="25.5">
      <c r="A72" s="60" t="s">
        <v>437</v>
      </c>
      <c r="B72" s="61" t="s">
        <v>341</v>
      </c>
      <c r="C72" s="62">
        <v>986</v>
      </c>
      <c r="D72" s="63" t="s">
        <v>435</v>
      </c>
      <c r="E72" s="64" t="s">
        <v>414</v>
      </c>
      <c r="F72" s="64"/>
      <c r="G72" s="65">
        <f>G73</f>
        <v>0</v>
      </c>
      <c r="H72" s="65">
        <f>H73</f>
        <v>0</v>
      </c>
      <c r="I72" s="65">
        <v>0</v>
      </c>
    </row>
    <row r="73" spans="1:9" ht="25.5">
      <c r="A73" s="60"/>
      <c r="B73" s="61" t="s">
        <v>397</v>
      </c>
      <c r="C73" s="62">
        <v>986</v>
      </c>
      <c r="D73" s="63" t="s">
        <v>435</v>
      </c>
      <c r="E73" s="64" t="s">
        <v>414</v>
      </c>
      <c r="F73" s="64">
        <v>244</v>
      </c>
      <c r="G73" s="65">
        <v>0</v>
      </c>
      <c r="H73" s="65">
        <v>0</v>
      </c>
      <c r="I73" s="65">
        <v>0</v>
      </c>
    </row>
    <row r="74" spans="1:9" ht="140.25">
      <c r="A74" s="60" t="s">
        <v>448</v>
      </c>
      <c r="B74" s="61" t="s">
        <v>342</v>
      </c>
      <c r="C74" s="62">
        <v>986</v>
      </c>
      <c r="D74" s="63" t="s">
        <v>435</v>
      </c>
      <c r="E74" s="64" t="s">
        <v>415</v>
      </c>
      <c r="F74" s="105"/>
      <c r="G74" s="65">
        <f>G75</f>
        <v>164.6</v>
      </c>
      <c r="H74" s="65">
        <f>H75</f>
        <v>164.52809</v>
      </c>
      <c r="I74" s="65">
        <f aca="true" t="shared" si="1" ref="I74:I137">(H74*100)/G74</f>
        <v>99.95631227217496</v>
      </c>
    </row>
    <row r="75" spans="1:9" ht="25.5">
      <c r="A75" s="60"/>
      <c r="B75" s="61" t="s">
        <v>397</v>
      </c>
      <c r="C75" s="62">
        <v>986</v>
      </c>
      <c r="D75" s="63" t="s">
        <v>435</v>
      </c>
      <c r="E75" s="64" t="s">
        <v>415</v>
      </c>
      <c r="F75" s="64">
        <v>244</v>
      </c>
      <c r="G75" s="65">
        <v>164.6</v>
      </c>
      <c r="H75" s="65">
        <v>164.52809</v>
      </c>
      <c r="I75" s="65">
        <f t="shared" si="1"/>
        <v>99.95631227217496</v>
      </c>
    </row>
    <row r="76" spans="1:9" ht="33" customHeight="1">
      <c r="A76" s="50" t="s">
        <v>46</v>
      </c>
      <c r="B76" s="51" t="s">
        <v>212</v>
      </c>
      <c r="C76" s="52">
        <v>986</v>
      </c>
      <c r="D76" s="53" t="s">
        <v>213</v>
      </c>
      <c r="E76" s="54"/>
      <c r="F76" s="54"/>
      <c r="G76" s="55">
        <f>G77</f>
        <v>110067.8</v>
      </c>
      <c r="H76" s="55">
        <f>H77</f>
        <v>108683.21163</v>
      </c>
      <c r="I76" s="55">
        <f t="shared" si="1"/>
        <v>98.74205864930525</v>
      </c>
    </row>
    <row r="77" spans="1:9" ht="19.5" customHeight="1">
      <c r="A77" s="60" t="s">
        <v>49</v>
      </c>
      <c r="B77" s="39" t="s">
        <v>214</v>
      </c>
      <c r="C77" s="40">
        <v>986</v>
      </c>
      <c r="D77" s="57" t="s">
        <v>215</v>
      </c>
      <c r="E77" s="58"/>
      <c r="F77" s="58"/>
      <c r="G77" s="59">
        <f>G78+G80+G82+G84+G86+G90+G88+G92+G94</f>
        <v>110067.8</v>
      </c>
      <c r="H77" s="59">
        <f>H78+H80+H82+H84+H86+H90+H88+H92+H94</f>
        <v>108683.21163</v>
      </c>
      <c r="I77" s="59">
        <f t="shared" si="1"/>
        <v>98.74205864930525</v>
      </c>
    </row>
    <row r="78" spans="1:9" ht="42.75" customHeight="1">
      <c r="A78" s="60" t="s">
        <v>52</v>
      </c>
      <c r="B78" s="61" t="s">
        <v>216</v>
      </c>
      <c r="C78" s="62">
        <v>986</v>
      </c>
      <c r="D78" s="63" t="s">
        <v>215</v>
      </c>
      <c r="E78" s="64" t="s">
        <v>217</v>
      </c>
      <c r="F78" s="64"/>
      <c r="G78" s="65">
        <f>G79</f>
        <v>50786</v>
      </c>
      <c r="H78" s="65">
        <f>H79</f>
        <v>49405.07868</v>
      </c>
      <c r="I78" s="65">
        <f t="shared" si="1"/>
        <v>97.28090158705155</v>
      </c>
    </row>
    <row r="79" spans="1:9" ht="27.75" customHeight="1">
      <c r="A79" s="60"/>
      <c r="B79" s="61" t="s">
        <v>173</v>
      </c>
      <c r="C79" s="62">
        <v>986</v>
      </c>
      <c r="D79" s="63" t="s">
        <v>215</v>
      </c>
      <c r="E79" s="64" t="s">
        <v>217</v>
      </c>
      <c r="F79" s="64">
        <v>598</v>
      </c>
      <c r="G79" s="65">
        <v>50786</v>
      </c>
      <c r="H79" s="65">
        <v>49405.07868</v>
      </c>
      <c r="I79" s="65">
        <f t="shared" si="1"/>
        <v>97.28090158705155</v>
      </c>
    </row>
    <row r="80" spans="1:9" ht="38.25">
      <c r="A80" s="60" t="s">
        <v>218</v>
      </c>
      <c r="B80" s="61" t="s">
        <v>219</v>
      </c>
      <c r="C80" s="62">
        <v>986</v>
      </c>
      <c r="D80" s="63" t="s">
        <v>215</v>
      </c>
      <c r="E80" s="64" t="s">
        <v>256</v>
      </c>
      <c r="F80" s="64"/>
      <c r="G80" s="65">
        <f>G81</f>
        <v>58100.8</v>
      </c>
      <c r="H80" s="65">
        <f>H81</f>
        <v>58100.2432</v>
      </c>
      <c r="I80" s="65">
        <f t="shared" si="1"/>
        <v>99.99904166551921</v>
      </c>
    </row>
    <row r="81" spans="1:9" ht="25.5">
      <c r="A81" s="60"/>
      <c r="B81" s="61" t="s">
        <v>397</v>
      </c>
      <c r="C81" s="62">
        <v>986</v>
      </c>
      <c r="D81" s="63" t="s">
        <v>215</v>
      </c>
      <c r="E81" s="64" t="s">
        <v>256</v>
      </c>
      <c r="F81" s="64">
        <v>244</v>
      </c>
      <c r="G81" s="65">
        <v>58100.8</v>
      </c>
      <c r="H81" s="65">
        <v>58100.2432</v>
      </c>
      <c r="I81" s="65">
        <f t="shared" si="1"/>
        <v>99.99904166551921</v>
      </c>
    </row>
    <row r="82" spans="1:9" ht="76.5">
      <c r="A82" s="60" t="s">
        <v>220</v>
      </c>
      <c r="B82" s="61" t="s">
        <v>362</v>
      </c>
      <c r="C82" s="62">
        <v>986</v>
      </c>
      <c r="D82" s="63" t="s">
        <v>215</v>
      </c>
      <c r="E82" s="64" t="s">
        <v>221</v>
      </c>
      <c r="F82" s="64"/>
      <c r="G82" s="65">
        <f>G83</f>
        <v>200</v>
      </c>
      <c r="H82" s="65">
        <f>H83</f>
        <v>197.6</v>
      </c>
      <c r="I82" s="65">
        <f t="shared" si="1"/>
        <v>98.8</v>
      </c>
    </row>
    <row r="83" spans="1:9" ht="25.5">
      <c r="A83" s="60"/>
      <c r="B83" s="61" t="s">
        <v>397</v>
      </c>
      <c r="C83" s="62">
        <v>986</v>
      </c>
      <c r="D83" s="63" t="s">
        <v>215</v>
      </c>
      <c r="E83" s="64" t="s">
        <v>221</v>
      </c>
      <c r="F83" s="64">
        <v>244</v>
      </c>
      <c r="G83" s="65">
        <v>200</v>
      </c>
      <c r="H83" s="65">
        <v>197.6</v>
      </c>
      <c r="I83" s="65">
        <f t="shared" si="1"/>
        <v>98.8</v>
      </c>
    </row>
    <row r="84" spans="1:9" ht="51">
      <c r="A84" s="60" t="s">
        <v>222</v>
      </c>
      <c r="B84" s="61" t="s">
        <v>336</v>
      </c>
      <c r="C84" s="62">
        <v>986</v>
      </c>
      <c r="D84" s="63" t="s">
        <v>215</v>
      </c>
      <c r="E84" s="64" t="s">
        <v>223</v>
      </c>
      <c r="F84" s="64"/>
      <c r="G84" s="65">
        <f>G85</f>
        <v>195</v>
      </c>
      <c r="H84" s="65">
        <f>H85</f>
        <v>194.375</v>
      </c>
      <c r="I84" s="65">
        <f t="shared" si="1"/>
        <v>99.67948717948718</v>
      </c>
    </row>
    <row r="85" spans="1:9" ht="25.5">
      <c r="A85" s="60"/>
      <c r="B85" s="61" t="s">
        <v>397</v>
      </c>
      <c r="C85" s="62">
        <v>986</v>
      </c>
      <c r="D85" s="63" t="s">
        <v>215</v>
      </c>
      <c r="E85" s="64" t="s">
        <v>223</v>
      </c>
      <c r="F85" s="64">
        <v>244</v>
      </c>
      <c r="G85" s="65">
        <v>195</v>
      </c>
      <c r="H85" s="65">
        <v>194.375</v>
      </c>
      <c r="I85" s="65">
        <f t="shared" si="1"/>
        <v>99.67948717948718</v>
      </c>
    </row>
    <row r="86" spans="1:9" ht="165.75">
      <c r="A86" s="60" t="s">
        <v>224</v>
      </c>
      <c r="B86" s="61" t="s">
        <v>337</v>
      </c>
      <c r="C86" s="40">
        <v>986</v>
      </c>
      <c r="D86" s="63" t="s">
        <v>215</v>
      </c>
      <c r="E86" s="64" t="s">
        <v>226</v>
      </c>
      <c r="F86" s="64"/>
      <c r="G86" s="65">
        <f>G87</f>
        <v>0</v>
      </c>
      <c r="H86" s="65">
        <f>H87</f>
        <v>0</v>
      </c>
      <c r="I86" s="65">
        <v>0</v>
      </c>
    </row>
    <row r="87" spans="1:9" ht="25.5">
      <c r="A87" s="60"/>
      <c r="B87" s="61" t="s">
        <v>397</v>
      </c>
      <c r="C87" s="62">
        <v>986</v>
      </c>
      <c r="D87" s="63" t="s">
        <v>215</v>
      </c>
      <c r="E87" s="64" t="s">
        <v>226</v>
      </c>
      <c r="F87" s="64">
        <v>244</v>
      </c>
      <c r="G87" s="65">
        <v>0</v>
      </c>
      <c r="H87" s="65">
        <v>0</v>
      </c>
      <c r="I87" s="65">
        <v>0</v>
      </c>
    </row>
    <row r="88" spans="1:9" ht="38.25">
      <c r="A88" s="70" t="s">
        <v>225</v>
      </c>
      <c r="B88" s="61" t="s">
        <v>338</v>
      </c>
      <c r="C88" s="62">
        <v>986</v>
      </c>
      <c r="D88" s="63" t="s">
        <v>215</v>
      </c>
      <c r="E88" s="64" t="s">
        <v>228</v>
      </c>
      <c r="F88" s="64"/>
      <c r="G88" s="65">
        <f>G89</f>
        <v>0</v>
      </c>
      <c r="H88" s="65">
        <f>H89</f>
        <v>0</v>
      </c>
      <c r="I88" s="65">
        <v>0</v>
      </c>
    </row>
    <row r="89" spans="1:9" ht="25.5">
      <c r="A89" s="60"/>
      <c r="B89" s="61" t="s">
        <v>397</v>
      </c>
      <c r="C89" s="62">
        <v>986</v>
      </c>
      <c r="D89" s="63" t="s">
        <v>215</v>
      </c>
      <c r="E89" s="64" t="s">
        <v>228</v>
      </c>
      <c r="F89" s="64">
        <v>244</v>
      </c>
      <c r="G89" s="65">
        <v>0</v>
      </c>
      <c r="H89" s="65">
        <v>0</v>
      </c>
      <c r="I89" s="65">
        <v>0</v>
      </c>
    </row>
    <row r="90" spans="1:9" ht="51">
      <c r="A90" s="60" t="s">
        <v>227</v>
      </c>
      <c r="B90" s="61" t="s">
        <v>339</v>
      </c>
      <c r="C90" s="71">
        <v>986</v>
      </c>
      <c r="D90" s="72" t="s">
        <v>215</v>
      </c>
      <c r="E90" s="69" t="s">
        <v>340</v>
      </c>
      <c r="F90" s="69"/>
      <c r="G90" s="73">
        <f>G91</f>
        <v>670.8</v>
      </c>
      <c r="H90" s="73">
        <f>H91</f>
        <v>670.71475</v>
      </c>
      <c r="I90" s="73">
        <f t="shared" si="1"/>
        <v>99.98729129397734</v>
      </c>
    </row>
    <row r="91" spans="1:9" ht="25.5">
      <c r="A91" s="60"/>
      <c r="B91" s="61" t="s">
        <v>397</v>
      </c>
      <c r="C91" s="62">
        <v>986</v>
      </c>
      <c r="D91" s="63" t="s">
        <v>215</v>
      </c>
      <c r="E91" s="64" t="s">
        <v>340</v>
      </c>
      <c r="F91" s="64">
        <v>244</v>
      </c>
      <c r="G91" s="65">
        <v>670.8</v>
      </c>
      <c r="H91" s="65">
        <v>670.71475</v>
      </c>
      <c r="I91" s="65">
        <f t="shared" si="1"/>
        <v>99.98729129397734</v>
      </c>
    </row>
    <row r="92" spans="1:9" ht="25.5">
      <c r="A92" s="60" t="s">
        <v>229</v>
      </c>
      <c r="B92" s="61" t="s">
        <v>230</v>
      </c>
      <c r="C92" s="62">
        <v>986</v>
      </c>
      <c r="D92" s="63" t="s">
        <v>215</v>
      </c>
      <c r="E92" s="64" t="s">
        <v>231</v>
      </c>
      <c r="F92" s="64"/>
      <c r="G92" s="65">
        <f>G93</f>
        <v>115.2</v>
      </c>
      <c r="H92" s="65">
        <f>H93</f>
        <v>115.2</v>
      </c>
      <c r="I92" s="65">
        <f t="shared" si="1"/>
        <v>100</v>
      </c>
    </row>
    <row r="93" spans="1:9" ht="25.5">
      <c r="A93" s="60"/>
      <c r="B93" s="61" t="s">
        <v>397</v>
      </c>
      <c r="C93" s="62">
        <v>986</v>
      </c>
      <c r="D93" s="63" t="s">
        <v>215</v>
      </c>
      <c r="E93" s="64" t="s">
        <v>231</v>
      </c>
      <c r="F93" s="64">
        <v>244</v>
      </c>
      <c r="G93" s="65">
        <v>115.2</v>
      </c>
      <c r="H93" s="65">
        <v>115.2</v>
      </c>
      <c r="I93" s="65">
        <f t="shared" si="1"/>
        <v>100</v>
      </c>
    </row>
    <row r="94" spans="1:9" ht="63.75">
      <c r="A94" s="60" t="s">
        <v>232</v>
      </c>
      <c r="B94" s="61" t="s">
        <v>233</v>
      </c>
      <c r="C94" s="62">
        <v>986</v>
      </c>
      <c r="D94" s="63" t="s">
        <v>215</v>
      </c>
      <c r="E94" s="64" t="s">
        <v>235</v>
      </c>
      <c r="F94" s="64"/>
      <c r="G94" s="65">
        <f>G95</f>
        <v>0</v>
      </c>
      <c r="H94" s="65">
        <f>H95</f>
        <v>0</v>
      </c>
      <c r="I94" s="65">
        <v>0</v>
      </c>
    </row>
    <row r="95" spans="1:9" ht="25.5">
      <c r="A95" s="60"/>
      <c r="B95" s="61" t="s">
        <v>397</v>
      </c>
      <c r="C95" s="62">
        <v>986</v>
      </c>
      <c r="D95" s="63" t="s">
        <v>215</v>
      </c>
      <c r="E95" s="64" t="s">
        <v>235</v>
      </c>
      <c r="F95" s="64">
        <v>244</v>
      </c>
      <c r="G95" s="65">
        <v>0</v>
      </c>
      <c r="H95" s="65">
        <v>0</v>
      </c>
      <c r="I95" s="65">
        <v>0</v>
      </c>
    </row>
    <row r="96" spans="1:9" ht="24" customHeight="1">
      <c r="A96" s="50" t="s">
        <v>57</v>
      </c>
      <c r="B96" s="51" t="s">
        <v>237</v>
      </c>
      <c r="C96" s="52">
        <v>986</v>
      </c>
      <c r="D96" s="53" t="s">
        <v>238</v>
      </c>
      <c r="E96" s="54"/>
      <c r="F96" s="54"/>
      <c r="G96" s="55">
        <f aca="true" t="shared" si="2" ref="G96:H98">G97</f>
        <v>150</v>
      </c>
      <c r="H96" s="55">
        <f t="shared" si="2"/>
        <v>149.934</v>
      </c>
      <c r="I96" s="55">
        <f t="shared" si="1"/>
        <v>99.956</v>
      </c>
    </row>
    <row r="97" spans="1:9" ht="25.5">
      <c r="A97" s="75" t="s">
        <v>60</v>
      </c>
      <c r="B97" s="39" t="s">
        <v>239</v>
      </c>
      <c r="C97" s="62">
        <v>986</v>
      </c>
      <c r="D97" s="63" t="s">
        <v>240</v>
      </c>
      <c r="E97" s="64"/>
      <c r="F97" s="64"/>
      <c r="G97" s="65">
        <f t="shared" si="2"/>
        <v>150</v>
      </c>
      <c r="H97" s="65">
        <f t="shared" si="2"/>
        <v>149.934</v>
      </c>
      <c r="I97" s="65">
        <f t="shared" si="1"/>
        <v>99.956</v>
      </c>
    </row>
    <row r="98" spans="1:9" ht="44.25" customHeight="1">
      <c r="A98" s="74" t="s">
        <v>62</v>
      </c>
      <c r="B98" s="61" t="s">
        <v>241</v>
      </c>
      <c r="C98" s="62">
        <v>986</v>
      </c>
      <c r="D98" s="63" t="s">
        <v>240</v>
      </c>
      <c r="E98" s="64" t="s">
        <v>242</v>
      </c>
      <c r="F98" s="64"/>
      <c r="G98" s="65">
        <f t="shared" si="2"/>
        <v>150</v>
      </c>
      <c r="H98" s="65">
        <f t="shared" si="2"/>
        <v>149.934</v>
      </c>
      <c r="I98" s="65">
        <f t="shared" si="1"/>
        <v>99.956</v>
      </c>
    </row>
    <row r="99" spans="1:9" ht="25.5">
      <c r="A99" s="60"/>
      <c r="B99" s="61" t="s">
        <v>397</v>
      </c>
      <c r="C99" s="62">
        <v>986</v>
      </c>
      <c r="D99" s="63" t="s">
        <v>240</v>
      </c>
      <c r="E99" s="64" t="s">
        <v>243</v>
      </c>
      <c r="F99" s="64">
        <v>244</v>
      </c>
      <c r="G99" s="65">
        <v>150</v>
      </c>
      <c r="H99" s="65">
        <v>149.934</v>
      </c>
      <c r="I99" s="65">
        <f t="shared" si="1"/>
        <v>99.956</v>
      </c>
    </row>
    <row r="100" spans="1:9" ht="30.75" customHeight="1">
      <c r="A100" s="50" t="s">
        <v>66</v>
      </c>
      <c r="B100" s="51" t="s">
        <v>244</v>
      </c>
      <c r="C100" s="52">
        <v>986</v>
      </c>
      <c r="D100" s="53" t="s">
        <v>245</v>
      </c>
      <c r="E100" s="54"/>
      <c r="F100" s="54"/>
      <c r="G100" s="55">
        <f>G101</f>
        <v>3465.4999999999995</v>
      </c>
      <c r="H100" s="55">
        <f>H101</f>
        <v>3465.1620699999994</v>
      </c>
      <c r="I100" s="55">
        <f t="shared" si="1"/>
        <v>99.9902487375559</v>
      </c>
    </row>
    <row r="101" spans="1:9" ht="25.5">
      <c r="A101" s="60" t="s">
        <v>69</v>
      </c>
      <c r="B101" s="39" t="s">
        <v>246</v>
      </c>
      <c r="C101" s="40">
        <v>986</v>
      </c>
      <c r="D101" s="57" t="s">
        <v>247</v>
      </c>
      <c r="E101" s="58"/>
      <c r="F101" s="58"/>
      <c r="G101" s="59">
        <f>G102+G104+G106+G108+G110+G113</f>
        <v>3465.4999999999995</v>
      </c>
      <c r="H101" s="59">
        <f>H102+H104+H106+H108+H110+H113</f>
        <v>3465.1620699999994</v>
      </c>
      <c r="I101" s="59">
        <f t="shared" si="1"/>
        <v>99.9902487375559</v>
      </c>
    </row>
    <row r="102" spans="1:9" ht="38.25">
      <c r="A102" s="60" t="s">
        <v>248</v>
      </c>
      <c r="B102" s="61" t="s">
        <v>249</v>
      </c>
      <c r="C102" s="62">
        <v>986</v>
      </c>
      <c r="D102" s="63" t="s">
        <v>247</v>
      </c>
      <c r="E102" s="64" t="s">
        <v>250</v>
      </c>
      <c r="F102" s="64"/>
      <c r="G102" s="65">
        <f>G103</f>
        <v>531.8</v>
      </c>
      <c r="H102" s="65">
        <f>H103</f>
        <v>531.74209</v>
      </c>
      <c r="I102" s="65">
        <f t="shared" si="1"/>
        <v>99.98911056788266</v>
      </c>
    </row>
    <row r="103" spans="1:9" ht="25.5">
      <c r="A103" s="60"/>
      <c r="B103" s="61" t="s">
        <v>397</v>
      </c>
      <c r="C103" s="62">
        <v>986</v>
      </c>
      <c r="D103" s="63" t="s">
        <v>247</v>
      </c>
      <c r="E103" s="64" t="s">
        <v>250</v>
      </c>
      <c r="F103" s="64">
        <v>244</v>
      </c>
      <c r="G103" s="65">
        <v>531.8</v>
      </c>
      <c r="H103" s="65">
        <v>531.74209</v>
      </c>
      <c r="I103" s="65">
        <f t="shared" si="1"/>
        <v>99.98911056788266</v>
      </c>
    </row>
    <row r="104" spans="1:9" ht="38.25">
      <c r="A104" s="60" t="s">
        <v>251</v>
      </c>
      <c r="B104" s="61" t="s">
        <v>462</v>
      </c>
      <c r="C104" s="62">
        <v>986</v>
      </c>
      <c r="D104" s="63" t="s">
        <v>247</v>
      </c>
      <c r="E104" s="64" t="s">
        <v>252</v>
      </c>
      <c r="F104" s="64"/>
      <c r="G104" s="65">
        <f>G105</f>
        <v>2473.6</v>
      </c>
      <c r="H104" s="65">
        <f>H105</f>
        <v>2473.45518</v>
      </c>
      <c r="I104" s="65">
        <f t="shared" si="1"/>
        <v>99.99414537516171</v>
      </c>
    </row>
    <row r="105" spans="1:9" ht="25.5">
      <c r="A105" s="60"/>
      <c r="B105" s="61" t="s">
        <v>397</v>
      </c>
      <c r="C105" s="62">
        <v>986</v>
      </c>
      <c r="D105" s="63" t="s">
        <v>247</v>
      </c>
      <c r="E105" s="64" t="s">
        <v>252</v>
      </c>
      <c r="F105" s="64">
        <v>244</v>
      </c>
      <c r="G105" s="65">
        <v>2473.6</v>
      </c>
      <c r="H105" s="65">
        <v>2473.45518</v>
      </c>
      <c r="I105" s="65">
        <f t="shared" si="1"/>
        <v>99.99414537516171</v>
      </c>
    </row>
    <row r="106" spans="1:9" ht="54" customHeight="1">
      <c r="A106" s="60" t="s">
        <v>253</v>
      </c>
      <c r="B106" s="61" t="s">
        <v>371</v>
      </c>
      <c r="C106" s="62">
        <v>986</v>
      </c>
      <c r="D106" s="63" t="s">
        <v>247</v>
      </c>
      <c r="E106" s="64" t="s">
        <v>259</v>
      </c>
      <c r="F106" s="64"/>
      <c r="G106" s="65">
        <f>G107</f>
        <v>102.1</v>
      </c>
      <c r="H106" s="65">
        <f>H107</f>
        <v>102</v>
      </c>
      <c r="I106" s="65">
        <f t="shared" si="1"/>
        <v>99.90205680705192</v>
      </c>
    </row>
    <row r="107" spans="1:9" ht="25.5">
      <c r="A107" s="60"/>
      <c r="B107" s="61" t="s">
        <v>397</v>
      </c>
      <c r="C107" s="62">
        <v>986</v>
      </c>
      <c r="D107" s="63" t="s">
        <v>247</v>
      </c>
      <c r="E107" s="64" t="s">
        <v>259</v>
      </c>
      <c r="F107" s="64">
        <v>244</v>
      </c>
      <c r="G107" s="65">
        <v>102.1</v>
      </c>
      <c r="H107" s="65">
        <v>102</v>
      </c>
      <c r="I107" s="65">
        <f t="shared" si="1"/>
        <v>99.90205680705192</v>
      </c>
    </row>
    <row r="108" spans="1:9" ht="51">
      <c r="A108" s="60" t="s">
        <v>254</v>
      </c>
      <c r="B108" s="61" t="s">
        <v>255</v>
      </c>
      <c r="C108" s="62">
        <v>986</v>
      </c>
      <c r="D108" s="63" t="s">
        <v>247</v>
      </c>
      <c r="E108" s="64" t="s">
        <v>236</v>
      </c>
      <c r="F108" s="64"/>
      <c r="G108" s="65">
        <f>G109</f>
        <v>236.5</v>
      </c>
      <c r="H108" s="65">
        <f>H109</f>
        <v>236.4748</v>
      </c>
      <c r="I108" s="65">
        <f t="shared" si="1"/>
        <v>99.98934460887949</v>
      </c>
    </row>
    <row r="109" spans="1:9" ht="25.5">
      <c r="A109" s="60"/>
      <c r="B109" s="61" t="s">
        <v>397</v>
      </c>
      <c r="C109" s="62">
        <v>986</v>
      </c>
      <c r="D109" s="63" t="s">
        <v>247</v>
      </c>
      <c r="E109" s="64" t="s">
        <v>236</v>
      </c>
      <c r="F109" s="64">
        <v>244</v>
      </c>
      <c r="G109" s="65">
        <v>236.5</v>
      </c>
      <c r="H109" s="65">
        <v>236.4748</v>
      </c>
      <c r="I109" s="65">
        <f t="shared" si="1"/>
        <v>99.98934460887949</v>
      </c>
    </row>
    <row r="110" spans="1:9" ht="63.75">
      <c r="A110" s="60" t="s">
        <v>257</v>
      </c>
      <c r="B110" s="61" t="s">
        <v>258</v>
      </c>
      <c r="C110" s="62">
        <v>986</v>
      </c>
      <c r="D110" s="63" t="s">
        <v>247</v>
      </c>
      <c r="E110" s="64" t="s">
        <v>390</v>
      </c>
      <c r="F110" s="64"/>
      <c r="G110" s="65">
        <f>G111</f>
        <v>34</v>
      </c>
      <c r="H110" s="65">
        <f>H111</f>
        <v>33.99</v>
      </c>
      <c r="I110" s="65">
        <f t="shared" si="1"/>
        <v>99.97058823529412</v>
      </c>
    </row>
    <row r="111" spans="1:9" ht="25.5">
      <c r="A111" s="60"/>
      <c r="B111" s="61" t="s">
        <v>397</v>
      </c>
      <c r="C111" s="62">
        <v>986</v>
      </c>
      <c r="D111" s="63" t="s">
        <v>247</v>
      </c>
      <c r="E111" s="64" t="s">
        <v>390</v>
      </c>
      <c r="F111" s="64">
        <v>244</v>
      </c>
      <c r="G111" s="65">
        <v>34</v>
      </c>
      <c r="H111" s="65">
        <v>33.99</v>
      </c>
      <c r="I111" s="65">
        <f t="shared" si="1"/>
        <v>99.97058823529412</v>
      </c>
    </row>
    <row r="112" spans="1:9" ht="38.25">
      <c r="A112" s="60" t="s">
        <v>360</v>
      </c>
      <c r="B112" s="61" t="s">
        <v>359</v>
      </c>
      <c r="C112" s="62">
        <v>986</v>
      </c>
      <c r="D112" s="63" t="s">
        <v>247</v>
      </c>
      <c r="E112" s="64" t="s">
        <v>391</v>
      </c>
      <c r="F112" s="64"/>
      <c r="G112" s="65">
        <f>G113</f>
        <v>87.5</v>
      </c>
      <c r="H112" s="65">
        <f>H113</f>
        <v>87.5</v>
      </c>
      <c r="I112" s="65">
        <f t="shared" si="1"/>
        <v>100</v>
      </c>
    </row>
    <row r="113" spans="1:9" ht="25.5">
      <c r="A113" s="60"/>
      <c r="B113" s="61" t="s">
        <v>397</v>
      </c>
      <c r="C113" s="62">
        <v>986</v>
      </c>
      <c r="D113" s="63" t="s">
        <v>247</v>
      </c>
      <c r="E113" s="64" t="s">
        <v>391</v>
      </c>
      <c r="F113" s="64">
        <v>244</v>
      </c>
      <c r="G113" s="65">
        <v>87.5</v>
      </c>
      <c r="H113" s="65">
        <v>87.5</v>
      </c>
      <c r="I113" s="65">
        <f t="shared" si="1"/>
        <v>100</v>
      </c>
    </row>
    <row r="114" spans="1:9" ht="20.25" customHeight="1">
      <c r="A114" s="50" t="s">
        <v>88</v>
      </c>
      <c r="B114" s="51" t="s">
        <v>441</v>
      </c>
      <c r="C114" s="52">
        <v>986</v>
      </c>
      <c r="D114" s="53" t="s">
        <v>260</v>
      </c>
      <c r="E114" s="54"/>
      <c r="F114" s="54"/>
      <c r="G114" s="55">
        <f>G115</f>
        <v>22739.4</v>
      </c>
      <c r="H114" s="55">
        <f>H115</f>
        <v>22676.602450000002</v>
      </c>
      <c r="I114" s="55">
        <f t="shared" si="1"/>
        <v>99.7238381399685</v>
      </c>
    </row>
    <row r="115" spans="1:9" ht="12.75">
      <c r="A115" s="60" t="s">
        <v>91</v>
      </c>
      <c r="B115" s="39" t="s">
        <v>261</v>
      </c>
      <c r="C115" s="40">
        <v>986</v>
      </c>
      <c r="D115" s="57" t="s">
        <v>262</v>
      </c>
      <c r="E115" s="58"/>
      <c r="F115" s="58"/>
      <c r="G115" s="59">
        <f>G116+G118+G120</f>
        <v>22739.4</v>
      </c>
      <c r="H115" s="59">
        <f>H116+H118+H120</f>
        <v>22676.602450000002</v>
      </c>
      <c r="I115" s="59">
        <f t="shared" si="1"/>
        <v>99.7238381399685</v>
      </c>
    </row>
    <row r="116" spans="1:9" ht="38.25">
      <c r="A116" s="70" t="s">
        <v>263</v>
      </c>
      <c r="B116" s="61" t="s">
        <v>353</v>
      </c>
      <c r="C116" s="62">
        <v>986</v>
      </c>
      <c r="D116" s="63" t="s">
        <v>262</v>
      </c>
      <c r="E116" s="64" t="s">
        <v>333</v>
      </c>
      <c r="F116" s="64"/>
      <c r="G116" s="76">
        <f>G117</f>
        <v>13527</v>
      </c>
      <c r="H116" s="76">
        <f>H117</f>
        <v>13464.66648</v>
      </c>
      <c r="I116" s="76">
        <f t="shared" si="1"/>
        <v>99.53919183854514</v>
      </c>
    </row>
    <row r="117" spans="1:9" ht="38.25">
      <c r="A117" s="70"/>
      <c r="B117" s="61" t="s">
        <v>393</v>
      </c>
      <c r="C117" s="62">
        <v>986</v>
      </c>
      <c r="D117" s="63" t="s">
        <v>262</v>
      </c>
      <c r="E117" s="64" t="s">
        <v>333</v>
      </c>
      <c r="F117" s="64">
        <v>611</v>
      </c>
      <c r="G117" s="76">
        <v>13527</v>
      </c>
      <c r="H117" s="76">
        <v>13464.66648</v>
      </c>
      <c r="I117" s="76">
        <f t="shared" si="1"/>
        <v>99.53919183854514</v>
      </c>
    </row>
    <row r="118" spans="1:9" ht="63.75">
      <c r="A118" s="60" t="s">
        <v>265</v>
      </c>
      <c r="B118" s="61" t="s">
        <v>264</v>
      </c>
      <c r="C118" s="62">
        <v>986</v>
      </c>
      <c r="D118" s="63" t="s">
        <v>262</v>
      </c>
      <c r="E118" s="64" t="s">
        <v>416</v>
      </c>
      <c r="F118" s="64"/>
      <c r="G118" s="65">
        <f>G119</f>
        <v>8086</v>
      </c>
      <c r="H118" s="65">
        <f>H119</f>
        <v>8085.56947</v>
      </c>
      <c r="I118" s="65">
        <f t="shared" si="1"/>
        <v>99.99467561216919</v>
      </c>
    </row>
    <row r="119" spans="1:9" ht="25.5">
      <c r="A119" s="60"/>
      <c r="B119" s="61" t="s">
        <v>397</v>
      </c>
      <c r="C119" s="62">
        <v>986</v>
      </c>
      <c r="D119" s="63" t="s">
        <v>262</v>
      </c>
      <c r="E119" s="64" t="s">
        <v>416</v>
      </c>
      <c r="F119" s="64">
        <v>244</v>
      </c>
      <c r="G119" s="65">
        <v>8086</v>
      </c>
      <c r="H119" s="65">
        <v>8085.56947</v>
      </c>
      <c r="I119" s="65">
        <f t="shared" si="1"/>
        <v>99.99467561216919</v>
      </c>
    </row>
    <row r="120" spans="1:9" ht="65.25" customHeight="1">
      <c r="A120" s="60" t="s">
        <v>332</v>
      </c>
      <c r="B120" s="61" t="s">
        <v>266</v>
      </c>
      <c r="C120" s="62">
        <v>986</v>
      </c>
      <c r="D120" s="63" t="s">
        <v>262</v>
      </c>
      <c r="E120" s="64" t="s">
        <v>417</v>
      </c>
      <c r="F120" s="64"/>
      <c r="G120" s="65">
        <f>G121</f>
        <v>1126.4</v>
      </c>
      <c r="H120" s="65">
        <f>H121</f>
        <v>1126.3665</v>
      </c>
      <c r="I120" s="65">
        <f t="shared" si="1"/>
        <v>99.99702592329545</v>
      </c>
    </row>
    <row r="121" spans="1:9" ht="25.5">
      <c r="A121" s="60"/>
      <c r="B121" s="61" t="s">
        <v>397</v>
      </c>
      <c r="C121" s="62">
        <v>986</v>
      </c>
      <c r="D121" s="63" t="s">
        <v>262</v>
      </c>
      <c r="E121" s="64" t="s">
        <v>417</v>
      </c>
      <c r="F121" s="64">
        <v>244</v>
      </c>
      <c r="G121" s="65">
        <v>1126.4</v>
      </c>
      <c r="H121" s="65">
        <v>1126.3665</v>
      </c>
      <c r="I121" s="65">
        <f t="shared" si="1"/>
        <v>99.99702592329545</v>
      </c>
    </row>
    <row r="122" spans="1:9" ht="21" customHeight="1">
      <c r="A122" s="77" t="s">
        <v>267</v>
      </c>
      <c r="B122" s="51" t="s">
        <v>268</v>
      </c>
      <c r="C122" s="52">
        <v>986</v>
      </c>
      <c r="D122" s="54">
        <v>1000</v>
      </c>
      <c r="E122" s="54"/>
      <c r="F122" s="54"/>
      <c r="G122" s="55">
        <f>G123</f>
        <v>16058.2</v>
      </c>
      <c r="H122" s="55">
        <f>H123</f>
        <v>14970.865220000002</v>
      </c>
      <c r="I122" s="55">
        <f t="shared" si="1"/>
        <v>93.22878790898109</v>
      </c>
    </row>
    <row r="123" spans="1:9" ht="12.75">
      <c r="A123" s="78" t="s">
        <v>101</v>
      </c>
      <c r="B123" s="39" t="s">
        <v>269</v>
      </c>
      <c r="C123" s="40">
        <v>986</v>
      </c>
      <c r="D123" s="58" t="s">
        <v>270</v>
      </c>
      <c r="E123" s="58"/>
      <c r="F123" s="58"/>
      <c r="G123" s="59">
        <f>G126+G124+G128</f>
        <v>16058.2</v>
      </c>
      <c r="H123" s="59">
        <f>H126+H124+H128</f>
        <v>14970.865220000002</v>
      </c>
      <c r="I123" s="59">
        <f t="shared" si="1"/>
        <v>93.22878790898109</v>
      </c>
    </row>
    <row r="124" spans="1:9" ht="25.5">
      <c r="A124" s="79" t="s">
        <v>271</v>
      </c>
      <c r="B124" s="61" t="s">
        <v>272</v>
      </c>
      <c r="C124" s="62">
        <v>986</v>
      </c>
      <c r="D124" s="80" t="s">
        <v>270</v>
      </c>
      <c r="E124" s="64" t="s">
        <v>273</v>
      </c>
      <c r="F124" s="64"/>
      <c r="G124" s="65">
        <f>G125</f>
        <v>9117.6</v>
      </c>
      <c r="H124" s="65">
        <f>H125</f>
        <v>8222.34807</v>
      </c>
      <c r="I124" s="65">
        <f t="shared" si="1"/>
        <v>90.18105718610161</v>
      </c>
    </row>
    <row r="125" spans="1:9" ht="38.25">
      <c r="A125" s="79"/>
      <c r="B125" s="61" t="s">
        <v>173</v>
      </c>
      <c r="C125" s="9">
        <v>986</v>
      </c>
      <c r="D125" s="81" t="s">
        <v>270</v>
      </c>
      <c r="E125" s="64" t="s">
        <v>273</v>
      </c>
      <c r="F125" s="64">
        <v>598</v>
      </c>
      <c r="G125" s="65">
        <f>'[2]р.8 Социальная политика'!C10</f>
        <v>9117.6</v>
      </c>
      <c r="H125" s="65">
        <v>8222.34807</v>
      </c>
      <c r="I125" s="65">
        <f t="shared" si="1"/>
        <v>90.18105718610161</v>
      </c>
    </row>
    <row r="126" spans="1:9" ht="12.75">
      <c r="A126" s="82" t="s">
        <v>274</v>
      </c>
      <c r="B126" s="61" t="s">
        <v>275</v>
      </c>
      <c r="C126" s="62">
        <v>986</v>
      </c>
      <c r="D126" s="80" t="s">
        <v>270</v>
      </c>
      <c r="E126" s="64" t="s">
        <v>276</v>
      </c>
      <c r="F126" s="64"/>
      <c r="G126" s="65">
        <f>G127</f>
        <v>2381.1</v>
      </c>
      <c r="H126" s="65">
        <f>H127</f>
        <v>2302.83233</v>
      </c>
      <c r="I126" s="65">
        <f t="shared" si="1"/>
        <v>96.71296165637732</v>
      </c>
    </row>
    <row r="127" spans="1:9" ht="38.25">
      <c r="A127" s="82"/>
      <c r="B127" s="61" t="s">
        <v>173</v>
      </c>
      <c r="C127" s="62">
        <v>986</v>
      </c>
      <c r="D127" s="80" t="s">
        <v>270</v>
      </c>
      <c r="E127" s="64" t="s">
        <v>276</v>
      </c>
      <c r="F127" s="64">
        <v>598</v>
      </c>
      <c r="G127" s="65">
        <f>'[2]р.8 Социальная политика'!C12</f>
        <v>2381.1</v>
      </c>
      <c r="H127" s="65">
        <v>2302.83233</v>
      </c>
      <c r="I127" s="65">
        <f t="shared" si="1"/>
        <v>96.71296165637732</v>
      </c>
    </row>
    <row r="128" spans="1:9" ht="25.5">
      <c r="A128" s="60" t="s">
        <v>277</v>
      </c>
      <c r="B128" s="61" t="s">
        <v>278</v>
      </c>
      <c r="C128" s="62">
        <v>986</v>
      </c>
      <c r="D128" s="80" t="s">
        <v>270</v>
      </c>
      <c r="E128" s="64" t="s">
        <v>279</v>
      </c>
      <c r="F128" s="64"/>
      <c r="G128" s="65">
        <f>G129</f>
        <v>4559.5</v>
      </c>
      <c r="H128" s="65">
        <f>H129</f>
        <v>4445.68482</v>
      </c>
      <c r="I128" s="65">
        <f t="shared" si="1"/>
        <v>97.50377936177213</v>
      </c>
    </row>
    <row r="129" spans="1:9" ht="38.25">
      <c r="A129" s="60"/>
      <c r="B129" s="61" t="s">
        <v>173</v>
      </c>
      <c r="C129" s="62">
        <v>986</v>
      </c>
      <c r="D129" s="80" t="s">
        <v>270</v>
      </c>
      <c r="E129" s="64" t="s">
        <v>279</v>
      </c>
      <c r="F129" s="64">
        <v>598</v>
      </c>
      <c r="G129" s="65">
        <v>4559.5</v>
      </c>
      <c r="H129" s="65">
        <v>4445.68482</v>
      </c>
      <c r="I129" s="65">
        <f t="shared" si="1"/>
        <v>97.50377936177213</v>
      </c>
    </row>
    <row r="130" spans="1:9" ht="20.25" customHeight="1">
      <c r="A130" s="50">
        <v>9</v>
      </c>
      <c r="B130" s="51" t="s">
        <v>280</v>
      </c>
      <c r="C130" s="52">
        <v>986</v>
      </c>
      <c r="D130" s="53" t="s">
        <v>281</v>
      </c>
      <c r="E130" s="54"/>
      <c r="F130" s="54"/>
      <c r="G130" s="55">
        <f>G131</f>
        <v>10939.6</v>
      </c>
      <c r="H130" s="55">
        <f>H131</f>
        <v>10852.755940000001</v>
      </c>
      <c r="I130" s="55">
        <f t="shared" si="1"/>
        <v>99.20614958499397</v>
      </c>
    </row>
    <row r="131" spans="1:9" ht="18.75" customHeight="1">
      <c r="A131" s="60" t="s">
        <v>282</v>
      </c>
      <c r="B131" s="39" t="s">
        <v>283</v>
      </c>
      <c r="C131" s="40">
        <v>986</v>
      </c>
      <c r="D131" s="57" t="s">
        <v>284</v>
      </c>
      <c r="E131" s="58"/>
      <c r="F131" s="58"/>
      <c r="G131" s="59">
        <f>G134+G132</f>
        <v>10939.6</v>
      </c>
      <c r="H131" s="59">
        <f>H134+H132</f>
        <v>10852.755940000001</v>
      </c>
      <c r="I131" s="59">
        <f t="shared" si="1"/>
        <v>99.20614958499397</v>
      </c>
    </row>
    <row r="132" spans="1:9" ht="38.25">
      <c r="A132" s="60" t="s">
        <v>285</v>
      </c>
      <c r="B132" s="61" t="s">
        <v>358</v>
      </c>
      <c r="C132" s="62">
        <v>986</v>
      </c>
      <c r="D132" s="63" t="s">
        <v>284</v>
      </c>
      <c r="E132" s="64" t="s">
        <v>286</v>
      </c>
      <c r="F132" s="64"/>
      <c r="G132" s="65">
        <f>G133</f>
        <v>10015.6</v>
      </c>
      <c r="H132" s="65">
        <f>H133</f>
        <v>9928.83654</v>
      </c>
      <c r="I132" s="65">
        <f t="shared" si="1"/>
        <v>99.1337168017892</v>
      </c>
    </row>
    <row r="133" spans="1:9" ht="38.25">
      <c r="A133" s="60"/>
      <c r="B133" s="61" t="s">
        <v>393</v>
      </c>
      <c r="C133" s="62">
        <v>986</v>
      </c>
      <c r="D133" s="63" t="s">
        <v>284</v>
      </c>
      <c r="E133" s="64" t="s">
        <v>286</v>
      </c>
      <c r="F133" s="64">
        <v>611</v>
      </c>
      <c r="G133" s="65">
        <v>10015.6</v>
      </c>
      <c r="H133" s="65">
        <v>9928.83654</v>
      </c>
      <c r="I133" s="65">
        <f t="shared" si="1"/>
        <v>99.1337168017892</v>
      </c>
    </row>
    <row r="134" spans="1:9" ht="25.5" customHeight="1">
      <c r="A134" s="60" t="s">
        <v>287</v>
      </c>
      <c r="B134" s="61" t="s">
        <v>288</v>
      </c>
      <c r="C134" s="62">
        <v>986</v>
      </c>
      <c r="D134" s="63" t="s">
        <v>284</v>
      </c>
      <c r="E134" s="64" t="s">
        <v>418</v>
      </c>
      <c r="F134" s="64"/>
      <c r="G134" s="65">
        <f>G135</f>
        <v>924</v>
      </c>
      <c r="H134" s="65">
        <f>H135</f>
        <v>923.9194</v>
      </c>
      <c r="I134" s="65">
        <f t="shared" si="1"/>
        <v>99.99127705627706</v>
      </c>
    </row>
    <row r="135" spans="1:9" ht="25.5">
      <c r="A135" s="60"/>
      <c r="B135" s="61" t="s">
        <v>397</v>
      </c>
      <c r="C135" s="62">
        <v>986</v>
      </c>
      <c r="D135" s="63" t="s">
        <v>284</v>
      </c>
      <c r="E135" s="64" t="s">
        <v>418</v>
      </c>
      <c r="F135" s="64">
        <v>244</v>
      </c>
      <c r="G135" s="65">
        <v>924</v>
      </c>
      <c r="H135" s="65">
        <v>923.9194</v>
      </c>
      <c r="I135" s="65">
        <f t="shared" si="1"/>
        <v>99.99127705627706</v>
      </c>
    </row>
    <row r="136" spans="1:9" ht="24" customHeight="1">
      <c r="A136" s="50">
        <v>10</v>
      </c>
      <c r="B136" s="51" t="s">
        <v>289</v>
      </c>
      <c r="C136" s="52"/>
      <c r="D136" s="53"/>
      <c r="E136" s="54"/>
      <c r="F136" s="54"/>
      <c r="G136" s="55">
        <f>G137</f>
        <v>1435</v>
      </c>
      <c r="H136" s="55">
        <f>H137</f>
        <v>1434.86434</v>
      </c>
      <c r="I136" s="55">
        <f t="shared" si="1"/>
        <v>99.99054634146341</v>
      </c>
    </row>
    <row r="137" spans="1:9" ht="21" customHeight="1">
      <c r="A137" s="83" t="s">
        <v>290</v>
      </c>
      <c r="B137" s="39" t="s">
        <v>291</v>
      </c>
      <c r="C137" s="40">
        <v>986</v>
      </c>
      <c r="D137" s="57" t="s">
        <v>292</v>
      </c>
      <c r="E137" s="58"/>
      <c r="F137" s="58"/>
      <c r="G137" s="59">
        <f>G138+G140</f>
        <v>1435</v>
      </c>
      <c r="H137" s="59">
        <f>H138+H140</f>
        <v>1434.86434</v>
      </c>
      <c r="I137" s="59">
        <f t="shared" si="1"/>
        <v>99.99054634146341</v>
      </c>
    </row>
    <row r="138" spans="1:9" ht="38.25">
      <c r="A138" s="60" t="s">
        <v>293</v>
      </c>
      <c r="B138" s="61" t="s">
        <v>294</v>
      </c>
      <c r="C138" s="62">
        <v>986</v>
      </c>
      <c r="D138" s="63" t="s">
        <v>295</v>
      </c>
      <c r="E138" s="64" t="s">
        <v>296</v>
      </c>
      <c r="F138" s="64"/>
      <c r="G138" s="65">
        <f>G139</f>
        <v>1423</v>
      </c>
      <c r="H138" s="65">
        <f>H139</f>
        <v>1422.872</v>
      </c>
      <c r="I138" s="65">
        <f>(H138*100)/G138</f>
        <v>99.99100491918483</v>
      </c>
    </row>
    <row r="139" spans="1:9" ht="25.5">
      <c r="A139" s="60"/>
      <c r="B139" s="61" t="s">
        <v>397</v>
      </c>
      <c r="C139" s="62">
        <v>986</v>
      </c>
      <c r="D139" s="63" t="s">
        <v>295</v>
      </c>
      <c r="E139" s="64" t="s">
        <v>296</v>
      </c>
      <c r="F139" s="64">
        <v>244</v>
      </c>
      <c r="G139" s="65">
        <v>1423</v>
      </c>
      <c r="H139" s="65">
        <v>1422.872</v>
      </c>
      <c r="I139" s="65">
        <f>(H139*100)/G139</f>
        <v>99.99100491918483</v>
      </c>
    </row>
    <row r="140" spans="1:9" ht="25.5">
      <c r="A140" s="60" t="s">
        <v>297</v>
      </c>
      <c r="B140" s="61" t="s">
        <v>361</v>
      </c>
      <c r="C140" s="62">
        <v>986</v>
      </c>
      <c r="D140" s="63" t="s">
        <v>295</v>
      </c>
      <c r="E140" s="64" t="s">
        <v>298</v>
      </c>
      <c r="F140" s="64"/>
      <c r="G140" s="65">
        <f>G141</f>
        <v>12</v>
      </c>
      <c r="H140" s="65">
        <f>H141</f>
        <v>11.99234</v>
      </c>
      <c r="I140" s="65">
        <f>(H140*100)/G140</f>
        <v>99.93616666666668</v>
      </c>
    </row>
    <row r="141" spans="1:9" ht="25.5">
      <c r="A141" s="60"/>
      <c r="B141" s="61" t="s">
        <v>397</v>
      </c>
      <c r="C141" s="62">
        <v>986</v>
      </c>
      <c r="D141" s="63" t="s">
        <v>295</v>
      </c>
      <c r="E141" s="64" t="s">
        <v>298</v>
      </c>
      <c r="F141" s="64">
        <v>244</v>
      </c>
      <c r="G141" s="65">
        <v>12</v>
      </c>
      <c r="H141" s="65">
        <v>11.99234</v>
      </c>
      <c r="I141" s="65">
        <f>(H141*100)/G141</f>
        <v>99.93616666666668</v>
      </c>
    </row>
    <row r="142" ht="12.75">
      <c r="G142" s="107"/>
    </row>
    <row r="143" spans="1:7" ht="13.5" customHeight="1">
      <c r="A143" s="123"/>
      <c r="B143" s="123"/>
      <c r="F143" s="124"/>
      <c r="G143" s="124"/>
    </row>
    <row r="144" spans="1:7" ht="14.25">
      <c r="A144" s="119"/>
      <c r="B144" s="119"/>
      <c r="F144" s="119"/>
      <c r="G144" s="120"/>
    </row>
    <row r="145" spans="1:7" ht="14.25">
      <c r="A145" s="119"/>
      <c r="B145" s="119"/>
      <c r="F145" s="119"/>
      <c r="G145" s="120"/>
    </row>
    <row r="146" spans="1:7" ht="15">
      <c r="A146" s="123"/>
      <c r="B146" s="123"/>
      <c r="F146" s="124"/>
      <c r="G146" s="124"/>
    </row>
  </sheetData>
  <sheetProtection/>
  <mergeCells count="8">
    <mergeCell ref="A146:B146"/>
    <mergeCell ref="F146:G146"/>
    <mergeCell ref="G1:I1"/>
    <mergeCell ref="C2:I2"/>
    <mergeCell ref="B3:I3"/>
    <mergeCell ref="A6:I6"/>
    <mergeCell ref="A143:B143"/>
    <mergeCell ref="F143:G1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3"/>
  <rowBreaks count="5" manualBreakCount="5">
    <brk id="34" max="8" man="1"/>
    <brk id="61" max="8" man="1"/>
    <brk id="83" max="8" man="1"/>
    <brk id="105" max="8" man="1"/>
    <brk id="128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  <col min="4" max="4" width="14.25390625" style="0" customWidth="1"/>
  </cols>
  <sheetData>
    <row r="1" spans="3:4" ht="12.75">
      <c r="C1" s="121" t="s">
        <v>343</v>
      </c>
      <c r="D1" s="121"/>
    </row>
    <row r="2" spans="2:4" ht="12.75">
      <c r="B2" s="127" t="s">
        <v>466</v>
      </c>
      <c r="C2" s="127"/>
      <c r="D2" s="127"/>
    </row>
    <row r="3" spans="1:4" ht="12.75">
      <c r="A3" s="121" t="s">
        <v>465</v>
      </c>
      <c r="B3" s="121"/>
      <c r="C3" s="121"/>
      <c r="D3" s="121"/>
    </row>
    <row r="4" ht="12.75">
      <c r="C4" s="2"/>
    </row>
    <row r="5" spans="1:5" ht="21.75" customHeight="1">
      <c r="A5" s="126"/>
      <c r="B5" s="126"/>
      <c r="C5" s="126"/>
      <c r="D5" s="2"/>
      <c r="E5" s="2"/>
    </row>
    <row r="6" spans="1:4" ht="43.5" customHeight="1">
      <c r="A6" s="128" t="s">
        <v>460</v>
      </c>
      <c r="B6" s="128"/>
      <c r="C6" s="128"/>
      <c r="D6" s="128"/>
    </row>
    <row r="7" ht="12.75">
      <c r="A7" s="29" t="s">
        <v>2</v>
      </c>
    </row>
    <row r="8" spans="1:4" ht="15.75">
      <c r="A8" s="84" t="s">
        <v>300</v>
      </c>
      <c r="B8" s="84" t="s">
        <v>132</v>
      </c>
      <c r="C8" s="84" t="s">
        <v>6</v>
      </c>
      <c r="D8" s="84" t="s">
        <v>6</v>
      </c>
    </row>
    <row r="9" spans="1:4" ht="25.5">
      <c r="A9" s="40"/>
      <c r="B9" s="40" t="s">
        <v>440</v>
      </c>
      <c r="C9" s="85">
        <f>C10</f>
        <v>2515.100000000006</v>
      </c>
      <c r="D9" s="85">
        <f>D10</f>
        <v>-3382.6177799999714</v>
      </c>
    </row>
    <row r="10" spans="1:4" ht="38.25">
      <c r="A10" s="62" t="s">
        <v>372</v>
      </c>
      <c r="B10" s="40" t="s">
        <v>438</v>
      </c>
      <c r="C10" s="86">
        <f>C11</f>
        <v>2515.100000000006</v>
      </c>
      <c r="D10" s="86">
        <f>D11</f>
        <v>-3382.6177799999714</v>
      </c>
    </row>
    <row r="11" spans="1:4" ht="25.5">
      <c r="A11" s="62" t="s">
        <v>373</v>
      </c>
      <c r="B11" s="87" t="s">
        <v>439</v>
      </c>
      <c r="C11" s="86">
        <f>'дефицит пр.6 '!C10</f>
        <v>2515.100000000006</v>
      </c>
      <c r="D11" s="86">
        <f>'дефицит пр.6 '!D10</f>
        <v>-3382.6177799999714</v>
      </c>
    </row>
    <row r="13" spans="1:4" ht="15">
      <c r="A13" s="123"/>
      <c r="B13" s="123"/>
      <c r="C13" s="124"/>
      <c r="D13" s="124"/>
    </row>
    <row r="14" spans="1:4" ht="14.25">
      <c r="A14" s="119"/>
      <c r="B14" s="119"/>
      <c r="C14" s="119"/>
      <c r="D14" s="120"/>
    </row>
    <row r="15" spans="1:4" ht="14.25">
      <c r="A15" s="119"/>
      <c r="B15" s="119"/>
      <c r="C15" s="119"/>
      <c r="D15" s="120"/>
    </row>
    <row r="16" spans="1:4" ht="15">
      <c r="A16" s="123"/>
      <c r="B16" s="123"/>
      <c r="C16" s="124"/>
      <c r="D16" s="124"/>
    </row>
  </sheetData>
  <sheetProtection/>
  <mergeCells count="9">
    <mergeCell ref="A16:B16"/>
    <mergeCell ref="C16:D16"/>
    <mergeCell ref="A5:C5"/>
    <mergeCell ref="C1:D1"/>
    <mergeCell ref="B2:D2"/>
    <mergeCell ref="A3:D3"/>
    <mergeCell ref="A6:D6"/>
    <mergeCell ref="A13:B13"/>
    <mergeCell ref="C13:D1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  <col min="4" max="4" width="15.875" style="0" customWidth="1"/>
  </cols>
  <sheetData>
    <row r="1" spans="3:4" ht="12.75">
      <c r="C1" s="121" t="s">
        <v>433</v>
      </c>
      <c r="D1" s="121"/>
    </row>
    <row r="2" spans="2:3" ht="12.75">
      <c r="B2" t="s">
        <v>463</v>
      </c>
      <c r="C2" s="2"/>
    </row>
    <row r="3" spans="2:3" ht="12.75">
      <c r="B3" t="s">
        <v>464</v>
      </c>
      <c r="C3" s="2"/>
    </row>
    <row r="4" ht="12.75">
      <c r="C4" s="2"/>
    </row>
    <row r="5" spans="1:5" ht="21.75" customHeight="1">
      <c r="A5" s="126"/>
      <c r="B5" s="126"/>
      <c r="C5" s="126"/>
      <c r="D5" s="2"/>
      <c r="E5" s="2"/>
    </row>
    <row r="6" spans="1:4" ht="60.75" customHeight="1">
      <c r="A6" s="128" t="s">
        <v>461</v>
      </c>
      <c r="B6" s="128"/>
      <c r="C6" s="128"/>
      <c r="D6" s="128"/>
    </row>
    <row r="7" ht="12.75">
      <c r="A7" s="29" t="s">
        <v>2</v>
      </c>
    </row>
    <row r="8" spans="1:4" ht="15.75">
      <c r="A8" s="84" t="s">
        <v>300</v>
      </c>
      <c r="B8" s="84" t="s">
        <v>132</v>
      </c>
      <c r="C8" s="84" t="s">
        <v>6</v>
      </c>
      <c r="D8" s="84" t="s">
        <v>6</v>
      </c>
    </row>
    <row r="9" spans="1:4" ht="25.5">
      <c r="A9" s="40"/>
      <c r="B9" s="40" t="s">
        <v>440</v>
      </c>
      <c r="C9" s="85">
        <f>C10</f>
        <v>2515.100000000006</v>
      </c>
      <c r="D9" s="85">
        <f>D10</f>
        <v>-3382.6177799999714</v>
      </c>
    </row>
    <row r="10" spans="1:4" ht="38.25">
      <c r="A10" s="62" t="s">
        <v>372</v>
      </c>
      <c r="B10" s="40" t="s">
        <v>438</v>
      </c>
      <c r="C10" s="86">
        <f>C11</f>
        <v>2515.100000000006</v>
      </c>
      <c r="D10" s="86">
        <f>D11</f>
        <v>-3382.6177799999714</v>
      </c>
    </row>
    <row r="11" spans="1:4" ht="25.5">
      <c r="A11" s="62" t="s">
        <v>373</v>
      </c>
      <c r="B11" s="87" t="s">
        <v>439</v>
      </c>
      <c r="C11" s="86">
        <f>C15+C12</f>
        <v>2515.100000000006</v>
      </c>
      <c r="D11" s="86">
        <f>D15+D12</f>
        <v>-3382.6177799999714</v>
      </c>
    </row>
    <row r="12" spans="1:4" ht="25.5">
      <c r="A12" s="62" t="s">
        <v>442</v>
      </c>
      <c r="B12" s="87" t="s">
        <v>302</v>
      </c>
      <c r="C12" s="86">
        <f>C13</f>
        <v>-185000</v>
      </c>
      <c r="D12" s="86">
        <f>D13</f>
        <v>-188189.72503</v>
      </c>
    </row>
    <row r="13" spans="1:4" ht="25.5">
      <c r="A13" s="62" t="s">
        <v>443</v>
      </c>
      <c r="B13" s="88" t="s">
        <v>303</v>
      </c>
      <c r="C13" s="89">
        <f>C14</f>
        <v>-185000</v>
      </c>
      <c r="D13" s="89">
        <f>D14</f>
        <v>-188189.72503</v>
      </c>
    </row>
    <row r="14" spans="1:8" ht="71.25" customHeight="1">
      <c r="A14" s="62" t="s">
        <v>304</v>
      </c>
      <c r="B14" s="88" t="s">
        <v>305</v>
      </c>
      <c r="C14" s="89">
        <f>-'ДОХОДЫ пр.2  '!D10</f>
        <v>-185000</v>
      </c>
      <c r="D14" s="89">
        <f>-'ДОХОДЫ пр.2  '!E10</f>
        <v>-188189.72503</v>
      </c>
      <c r="H14" s="90"/>
    </row>
    <row r="15" spans="1:4" ht="25.5">
      <c r="A15" s="62" t="s">
        <v>374</v>
      </c>
      <c r="B15" s="87" t="s">
        <v>306</v>
      </c>
      <c r="C15" s="86">
        <f>C16</f>
        <v>187515.1</v>
      </c>
      <c r="D15" s="86">
        <f>D16</f>
        <v>184807.10725000003</v>
      </c>
    </row>
    <row r="16" spans="1:4" ht="25.5">
      <c r="A16" s="62" t="s">
        <v>444</v>
      </c>
      <c r="B16" s="87" t="s">
        <v>307</v>
      </c>
      <c r="C16" s="86">
        <f>C17</f>
        <v>187515.1</v>
      </c>
      <c r="D16" s="86">
        <f>D17</f>
        <v>184807.10725000003</v>
      </c>
    </row>
    <row r="17" spans="1:4" ht="76.5">
      <c r="A17" s="62" t="s">
        <v>308</v>
      </c>
      <c r="B17" s="88" t="s">
        <v>449</v>
      </c>
      <c r="C17" s="89">
        <f>'РАСХОДЫ пр.4'!G9</f>
        <v>187515.1</v>
      </c>
      <c r="D17" s="89">
        <f>'РАСХОДЫ пр.4'!H9</f>
        <v>184807.10725000003</v>
      </c>
    </row>
    <row r="19" spans="1:4" ht="15">
      <c r="A19" s="123"/>
      <c r="B19" s="123"/>
      <c r="C19" s="124"/>
      <c r="D19" s="124"/>
    </row>
    <row r="20" spans="1:4" ht="14.25">
      <c r="A20" s="119"/>
      <c r="B20" s="119"/>
      <c r="C20" s="119"/>
      <c r="D20" s="120"/>
    </row>
    <row r="21" spans="1:4" ht="14.25">
      <c r="A21" s="119"/>
      <c r="B21" s="119"/>
      <c r="C21" s="119"/>
      <c r="D21" s="120"/>
    </row>
    <row r="22" spans="1:4" ht="15">
      <c r="A22" s="123"/>
      <c r="B22" s="123"/>
      <c r="C22" s="124"/>
      <c r="D22" s="124"/>
    </row>
  </sheetData>
  <sheetProtection/>
  <mergeCells count="7">
    <mergeCell ref="A5:C5"/>
    <mergeCell ref="C1:D1"/>
    <mergeCell ref="A6:D6"/>
    <mergeCell ref="A19:B19"/>
    <mergeCell ref="C19:D19"/>
    <mergeCell ref="A22:B22"/>
    <mergeCell ref="C22:D22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7">
      <selection activeCell="E8" sqref="E8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45.25390625" style="0" customWidth="1"/>
  </cols>
  <sheetData>
    <row r="1" spans="1:5" ht="15.75">
      <c r="A1" s="91"/>
      <c r="B1" s="91"/>
      <c r="C1" s="2" t="s">
        <v>431</v>
      </c>
      <c r="E1" s="92"/>
    </row>
    <row r="2" spans="1:5" ht="15.75">
      <c r="A2" s="91"/>
      <c r="B2" s="91"/>
      <c r="C2" s="2" t="s">
        <v>1</v>
      </c>
      <c r="E2" s="92"/>
    </row>
    <row r="3" spans="1:5" ht="15.75">
      <c r="A3" s="91"/>
      <c r="B3" s="91"/>
      <c r="C3" s="2" t="s">
        <v>369</v>
      </c>
      <c r="E3" s="92"/>
    </row>
    <row r="4" spans="1:5" ht="15.75">
      <c r="A4" s="91"/>
      <c r="B4" s="91"/>
      <c r="C4" s="2"/>
      <c r="E4" s="92"/>
    </row>
    <row r="5" spans="1:5" ht="15.75">
      <c r="A5" s="91"/>
      <c r="B5" s="91"/>
      <c r="C5" s="2"/>
      <c r="E5" s="92"/>
    </row>
    <row r="6" spans="1:5" ht="15.75">
      <c r="A6" s="129" t="s">
        <v>310</v>
      </c>
      <c r="B6" s="129"/>
      <c r="C6" s="129"/>
      <c r="E6" s="92"/>
    </row>
    <row r="7" spans="1:5" ht="15.75">
      <c r="A7" s="129" t="s">
        <v>311</v>
      </c>
      <c r="B7" s="129"/>
      <c r="C7" s="129"/>
      <c r="E7" s="92"/>
    </row>
    <row r="8" spans="1:5" ht="15.75">
      <c r="A8" s="129" t="s">
        <v>312</v>
      </c>
      <c r="B8" s="129"/>
      <c r="C8" s="129"/>
      <c r="E8" s="92"/>
    </row>
    <row r="9" spans="1:5" ht="15" customHeight="1">
      <c r="A9" s="129" t="s">
        <v>313</v>
      </c>
      <c r="B9" s="129"/>
      <c r="C9" s="129"/>
      <c r="D9" s="4"/>
      <c r="E9" s="4"/>
    </row>
    <row r="10" spans="1:5" ht="15.75">
      <c r="A10" s="91"/>
      <c r="B10" s="91"/>
      <c r="C10" s="91"/>
      <c r="E10" s="93"/>
    </row>
    <row r="11" spans="1:5" ht="35.25" customHeight="1">
      <c r="A11" s="130" t="s">
        <v>314</v>
      </c>
      <c r="B11" s="130"/>
      <c r="C11" s="130" t="s">
        <v>315</v>
      </c>
      <c r="E11" s="93"/>
    </row>
    <row r="12" spans="1:5" ht="44.25" customHeight="1">
      <c r="A12" s="62" t="s">
        <v>316</v>
      </c>
      <c r="B12" s="62" t="s">
        <v>317</v>
      </c>
      <c r="C12" s="130"/>
      <c r="E12" s="93"/>
    </row>
    <row r="13" spans="1:3" ht="34.5" customHeight="1">
      <c r="A13" s="62">
        <v>986</v>
      </c>
      <c r="B13" s="62"/>
      <c r="C13" s="62" t="s">
        <v>347</v>
      </c>
    </row>
    <row r="14" spans="1:3" ht="84" customHeight="1">
      <c r="A14" s="62">
        <v>986</v>
      </c>
      <c r="B14" s="94" t="s">
        <v>318</v>
      </c>
      <c r="C14" s="22" t="s">
        <v>77</v>
      </c>
    </row>
    <row r="15" spans="1:3" ht="51">
      <c r="A15" s="62">
        <v>986</v>
      </c>
      <c r="B15" s="95" t="s">
        <v>319</v>
      </c>
      <c r="C15" s="22" t="s">
        <v>93</v>
      </c>
    </row>
    <row r="16" spans="1:3" ht="25.5">
      <c r="A16" s="62">
        <v>986</v>
      </c>
      <c r="B16" s="95" t="s">
        <v>320</v>
      </c>
      <c r="C16" s="22" t="s">
        <v>98</v>
      </c>
    </row>
    <row r="17" spans="1:3" ht="76.5">
      <c r="A17" s="71">
        <v>986</v>
      </c>
      <c r="B17" s="95" t="s">
        <v>321</v>
      </c>
      <c r="C17" s="22" t="s">
        <v>322</v>
      </c>
    </row>
    <row r="18" spans="1:3" ht="89.25">
      <c r="A18" s="71">
        <v>986</v>
      </c>
      <c r="B18" s="95" t="s">
        <v>323</v>
      </c>
      <c r="C18" s="22" t="s">
        <v>324</v>
      </c>
    </row>
    <row r="19" spans="1:3" ht="89.25">
      <c r="A19" s="62">
        <v>986</v>
      </c>
      <c r="B19" s="95" t="s">
        <v>325</v>
      </c>
      <c r="C19" s="22" t="s">
        <v>326</v>
      </c>
    </row>
    <row r="20" spans="1:3" ht="51" customHeight="1">
      <c r="A20" s="71">
        <v>986</v>
      </c>
      <c r="B20" s="95" t="s">
        <v>327</v>
      </c>
      <c r="C20" s="22" t="s">
        <v>328</v>
      </c>
    </row>
    <row r="21" spans="1:3" ht="63.75">
      <c r="A21" s="62">
        <v>986</v>
      </c>
      <c r="B21" s="95" t="s">
        <v>329</v>
      </c>
      <c r="C21" s="22" t="s">
        <v>330</v>
      </c>
    </row>
    <row r="22" spans="1:3" ht="140.25">
      <c r="A22" s="71">
        <v>986</v>
      </c>
      <c r="B22" s="95" t="s">
        <v>129</v>
      </c>
      <c r="C22" s="22" t="s">
        <v>130</v>
      </c>
    </row>
  </sheetData>
  <sheetProtection/>
  <mergeCells count="6">
    <mergeCell ref="A6:C6"/>
    <mergeCell ref="A7:C7"/>
    <mergeCell ref="A8:C8"/>
    <mergeCell ref="A9:C9"/>
    <mergeCell ref="A11:B11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8.00390625" style="0" customWidth="1"/>
    <col min="2" max="2" width="25.875" style="0" customWidth="1"/>
    <col min="3" max="3" width="43.25390625" style="0" customWidth="1"/>
  </cols>
  <sheetData>
    <row r="1" spans="3:7" ht="15.75">
      <c r="C1" s="2" t="s">
        <v>432</v>
      </c>
      <c r="G1" s="92"/>
    </row>
    <row r="2" spans="3:7" ht="15.75">
      <c r="C2" s="2" t="s">
        <v>1</v>
      </c>
      <c r="G2" s="92"/>
    </row>
    <row r="3" spans="3:7" ht="15.75">
      <c r="C3" s="2" t="s">
        <v>369</v>
      </c>
      <c r="G3" s="92"/>
    </row>
    <row r="4" spans="3:7" ht="15.75">
      <c r="C4" s="2"/>
      <c r="G4" s="92"/>
    </row>
    <row r="5" ht="12.75" customHeight="1">
      <c r="G5" s="100"/>
    </row>
    <row r="6" spans="1:7" ht="15.75">
      <c r="A6" s="38"/>
      <c r="B6" s="38"/>
      <c r="C6" s="38"/>
      <c r="G6" s="100"/>
    </row>
    <row r="7" spans="1:7" ht="15.75">
      <c r="A7" s="129" t="s">
        <v>310</v>
      </c>
      <c r="B7" s="129"/>
      <c r="C7" s="129"/>
      <c r="G7" s="100"/>
    </row>
    <row r="8" spans="1:7" ht="37.5" customHeight="1">
      <c r="A8" s="131" t="s">
        <v>344</v>
      </c>
      <c r="B8" s="131"/>
      <c r="C8" s="131"/>
      <c r="G8" s="93"/>
    </row>
    <row r="9" spans="1:7" ht="15.75">
      <c r="A9" s="38"/>
      <c r="B9" s="38"/>
      <c r="C9" s="38"/>
      <c r="G9" s="100"/>
    </row>
    <row r="10" spans="1:7" ht="15.75">
      <c r="A10" s="38"/>
      <c r="B10" s="38"/>
      <c r="C10" s="2"/>
      <c r="G10" s="92"/>
    </row>
    <row r="11" spans="1:9" ht="47.25" customHeight="1">
      <c r="A11" s="62" t="s">
        <v>345</v>
      </c>
      <c r="B11" s="62" t="s">
        <v>346</v>
      </c>
      <c r="C11" s="62" t="s">
        <v>132</v>
      </c>
      <c r="G11" s="101"/>
      <c r="H11" s="101"/>
      <c r="I11" s="101"/>
    </row>
    <row r="12" spans="1:9" ht="36" customHeight="1">
      <c r="A12" s="62"/>
      <c r="B12" s="62"/>
      <c r="C12" s="110" t="s">
        <v>347</v>
      </c>
      <c r="G12" s="101"/>
      <c r="H12" s="101"/>
      <c r="I12" s="101"/>
    </row>
    <row r="13" spans="1:9" ht="25.5">
      <c r="A13" s="62"/>
      <c r="B13" s="62" t="s">
        <v>348</v>
      </c>
      <c r="C13" s="87" t="s">
        <v>301</v>
      </c>
      <c r="G13" s="101"/>
      <c r="H13" s="101"/>
      <c r="I13" s="101"/>
    </row>
    <row r="14" spans="1:9" ht="15.75">
      <c r="A14" s="62"/>
      <c r="B14" s="62" t="s">
        <v>349</v>
      </c>
      <c r="C14" s="87" t="s">
        <v>302</v>
      </c>
      <c r="G14" s="101"/>
      <c r="H14" s="101"/>
      <c r="I14" s="101"/>
    </row>
    <row r="15" spans="1:7" ht="51">
      <c r="A15" s="62">
        <v>986</v>
      </c>
      <c r="B15" s="62" t="s">
        <v>350</v>
      </c>
      <c r="C15" s="88" t="s">
        <v>305</v>
      </c>
      <c r="G15" s="100"/>
    </row>
    <row r="16" spans="1:3" ht="12.75">
      <c r="A16" s="62"/>
      <c r="B16" s="62" t="s">
        <v>351</v>
      </c>
      <c r="C16" s="87" t="s">
        <v>306</v>
      </c>
    </row>
    <row r="17" spans="1:3" ht="51">
      <c r="A17" s="62">
        <v>986</v>
      </c>
      <c r="B17" s="62" t="s">
        <v>352</v>
      </c>
      <c r="C17" s="88" t="s">
        <v>449</v>
      </c>
    </row>
    <row r="25" ht="12.75">
      <c r="N25" s="38"/>
    </row>
  </sheetData>
  <sheetProtection/>
  <mergeCells count="2"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Ustinov</cp:lastModifiedBy>
  <cp:lastPrinted>2014-02-04T07:40:31Z</cp:lastPrinted>
  <dcterms:created xsi:type="dcterms:W3CDTF">2011-05-13T07:21:22Z</dcterms:created>
  <dcterms:modified xsi:type="dcterms:W3CDTF">2014-05-07T09:08:35Z</dcterms:modified>
  <cp:category/>
  <cp:version/>
  <cp:contentType/>
  <cp:contentStatus/>
</cp:coreProperties>
</file>